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86" yWindow="65446" windowWidth="15120" windowHeight="8010" tabRatio="783" firstSheet="7" activeTab="10"/>
  </bookViews>
  <sheets>
    <sheet name="Institution" sheetId="1" r:id="rId1"/>
    <sheet name="Site" sheetId="2" r:id="rId2"/>
    <sheet name="Experimental Conditions" sheetId="3" r:id="rId3"/>
    <sheet name="Matrix Data" sheetId="4" r:id="rId4"/>
    <sheet name="Lab descriptors + graphs" sheetId="5" r:id="rId5"/>
    <sheet name="Lab descriptors (2) + graphs" sheetId="6" r:id="rId6"/>
    <sheet name="Agronomic traits + graphs" sheetId="7" r:id="rId7"/>
    <sheet name="Field plant descriptors" sheetId="8" r:id="rId8"/>
    <sheet name="Field grain descriptors + graph" sheetId="9" r:id="rId9"/>
    <sheet name="Graphs Field plant descriptors" sheetId="10" r:id="rId10"/>
    <sheet name="Graphs Lab descriptors" sheetId="11" r:id="rId11"/>
  </sheets>
  <definedNames/>
  <calcPr fullCalcOnLoad="1"/>
</workbook>
</file>

<file path=xl/sharedStrings.xml><?xml version="1.0" encoding="utf-8"?>
<sst xmlns="http://schemas.openxmlformats.org/spreadsheetml/2006/main" count="10284" uniqueCount="604">
  <si>
    <t>SAKHA 103</t>
  </si>
  <si>
    <t>SAKHA 102</t>
  </si>
  <si>
    <t>ROXANI</t>
  </si>
  <si>
    <t>MERLE</t>
  </si>
  <si>
    <t>MELAS</t>
  </si>
  <si>
    <t>GRAAL</t>
  </si>
  <si>
    <t>GIZA 178</t>
  </si>
  <si>
    <t>GIZA 177</t>
  </si>
  <si>
    <t>DIMITRA</t>
  </si>
  <si>
    <t>ALEXANDROS</t>
  </si>
  <si>
    <t>LUSITO IRRADIADO 859-85-2</t>
  </si>
  <si>
    <t>ESTRELA A IRRADIADO 874</t>
  </si>
  <si>
    <t>TEXMONT</t>
  </si>
  <si>
    <t>SALVO</t>
  </si>
  <si>
    <t>S 102</t>
  </si>
  <si>
    <t>S 101</t>
  </si>
  <si>
    <t>REXMONT</t>
  </si>
  <si>
    <t>PECOS</t>
  </si>
  <si>
    <t>OPALE</t>
  </si>
  <si>
    <t>MAYBELLE</t>
  </si>
  <si>
    <t>M 204</t>
  </si>
  <si>
    <t>M 202</t>
  </si>
  <si>
    <t>LUXOR</t>
  </si>
  <si>
    <t>LAGRUE</t>
  </si>
  <si>
    <t>LACASSINE</t>
  </si>
  <si>
    <t>L 205</t>
  </si>
  <si>
    <t>L 204</t>
  </si>
  <si>
    <t>KYEEMA</t>
  </si>
  <si>
    <t>KING</t>
  </si>
  <si>
    <t>JEFFERSON</t>
  </si>
  <si>
    <t>JACINTO</t>
  </si>
  <si>
    <t>GLADIO</t>
  </si>
  <si>
    <t>FRAGRANCE</t>
  </si>
  <si>
    <t>DREW</t>
  </si>
  <si>
    <t>DIXIEBELL</t>
  </si>
  <si>
    <t>DELLROSE</t>
  </si>
  <si>
    <t>DELLMONT</t>
  </si>
  <si>
    <t>COCODRIE</t>
  </si>
  <si>
    <t>BENGAL</t>
  </si>
  <si>
    <t>AUGUSTO</t>
  </si>
  <si>
    <t>ALAN</t>
  </si>
  <si>
    <t>ADAIR</t>
  </si>
  <si>
    <t>A 201</t>
  </si>
  <si>
    <t>FIDJI</t>
  </si>
  <si>
    <t>AUZGUSTA</t>
  </si>
  <si>
    <t>ARLESIENNE</t>
  </si>
  <si>
    <t>CALENDAL</t>
  </si>
  <si>
    <t>CIGALON</t>
  </si>
  <si>
    <t>YRM 6-2</t>
  </si>
  <si>
    <t>ZHEN SHANG 97</t>
  </si>
  <si>
    <t>CT 36</t>
  </si>
  <si>
    <t>CT 23</t>
  </si>
  <si>
    <t>KULON</t>
  </si>
  <si>
    <t>SAN ANDREA</t>
  </si>
  <si>
    <t>TORIO</t>
  </si>
  <si>
    <t>SANDOCA</t>
  </si>
  <si>
    <t>CARINA</t>
  </si>
  <si>
    <t>KATY</t>
  </si>
  <si>
    <t>BOND</t>
  </si>
  <si>
    <t>BLUE BONNET</t>
  </si>
  <si>
    <t>BELLE PATNA</t>
  </si>
  <si>
    <t>FLIPPER</t>
  </si>
  <si>
    <t>SR 113</t>
  </si>
  <si>
    <t>N 3</t>
  </si>
  <si>
    <t>SENIA</t>
  </si>
  <si>
    <t>PEGONIL</t>
  </si>
  <si>
    <t>LUNA</t>
  </si>
  <si>
    <t>FRANCES</t>
  </si>
  <si>
    <t>COLINA</t>
  </si>
  <si>
    <t>CLOT</t>
  </si>
  <si>
    <t>BOMBON</t>
  </si>
  <si>
    <t>BOMBILLA</t>
  </si>
  <si>
    <t>BOMBA</t>
  </si>
  <si>
    <t>BAHIA</t>
  </si>
  <si>
    <t>PELDE</t>
  </si>
  <si>
    <t>HARRA</t>
  </si>
  <si>
    <t>GOOLARAH</t>
  </si>
  <si>
    <t>DAWN CI 9534</t>
  </si>
  <si>
    <t>CENTURY PATNA</t>
  </si>
  <si>
    <t>BRAZOS</t>
  </si>
  <si>
    <t>ARIANA</t>
  </si>
  <si>
    <t>ORIONE</t>
  </si>
  <si>
    <t>MEDUSA</t>
  </si>
  <si>
    <t>32 UPLA</t>
  </si>
  <si>
    <t>104 UPLA</t>
  </si>
  <si>
    <t>PLUS</t>
  </si>
  <si>
    <t>MARTA</t>
  </si>
  <si>
    <t>GOLFO</t>
  </si>
  <si>
    <t>SELENIO</t>
  </si>
  <si>
    <t>LOTO</t>
  </si>
  <si>
    <t>ARIETE</t>
  </si>
  <si>
    <t>KORAL</t>
  </si>
  <si>
    <t>Percentage of head rice</t>
  </si>
  <si>
    <t>Milling yield</t>
  </si>
  <si>
    <t>Thousand grain weight</t>
  </si>
  <si>
    <t>Cargo grain shape (ratio l/w)</t>
  </si>
  <si>
    <t>Paddy grain shape (ratio l/w)</t>
  </si>
  <si>
    <t>Awning</t>
  </si>
  <si>
    <t>Lab descriptors of grain quality</t>
  </si>
  <si>
    <t>Field grain descriptors</t>
  </si>
  <si>
    <t>Field plant descriptors</t>
  </si>
  <si>
    <t>Plant height</t>
  </si>
  <si>
    <t>Panicle type</t>
  </si>
  <si>
    <t>Agronomic traits</t>
  </si>
  <si>
    <t>Average</t>
  </si>
  <si>
    <t>Paddy grain width (mm)</t>
  </si>
  <si>
    <t>Thousand grain weight (g)</t>
  </si>
  <si>
    <t>Paddy grain length (mm)</t>
  </si>
  <si>
    <t>average of ratio</t>
  </si>
  <si>
    <t>ratio of average</t>
  </si>
  <si>
    <t>Classification</t>
  </si>
  <si>
    <t>Germination start:</t>
  </si>
  <si>
    <t>Milled grain weight</t>
  </si>
  <si>
    <t>Head rice weight</t>
  </si>
  <si>
    <t>Cargo grain width (mm)</t>
  </si>
  <si>
    <t>Cargo grain length (mm)</t>
  </si>
  <si>
    <t>EU classification</t>
  </si>
  <si>
    <t>Intermediate</t>
  </si>
  <si>
    <t>Absent</t>
  </si>
  <si>
    <t>Present</t>
  </si>
  <si>
    <t>Glabrous</t>
  </si>
  <si>
    <t>Short hairs</t>
  </si>
  <si>
    <t>Long B</t>
  </si>
  <si>
    <t>Our number</t>
  </si>
  <si>
    <t>Nº Accession</t>
  </si>
  <si>
    <t>Name of the accession</t>
  </si>
  <si>
    <t>PE-01</t>
  </si>
  <si>
    <t>IAC 32-52</t>
  </si>
  <si>
    <t>PE-02</t>
  </si>
  <si>
    <t>IAC 26</t>
  </si>
  <si>
    <t>PE-03</t>
  </si>
  <si>
    <t>OLCENENGO</t>
  </si>
  <si>
    <t>PE-04</t>
  </si>
  <si>
    <t>SESIA</t>
  </si>
  <si>
    <t>PE-05</t>
  </si>
  <si>
    <t>RIZZOTTO 51-1</t>
  </si>
  <si>
    <t>PE-06</t>
  </si>
  <si>
    <t>RIBE 253</t>
  </si>
  <si>
    <t>PE-07</t>
  </si>
  <si>
    <t>ITALPATNA 48</t>
  </si>
  <si>
    <t>PE-08</t>
  </si>
  <si>
    <t>GIOVANNI MARCHETTI</t>
  </si>
  <si>
    <t>PE-09</t>
  </si>
  <si>
    <t>ANSEATICO</t>
  </si>
  <si>
    <t>PE-10</t>
  </si>
  <si>
    <t>BONNI</t>
  </si>
  <si>
    <t>PE-11</t>
  </si>
  <si>
    <t>GRITNA</t>
  </si>
  <si>
    <t>PE-12</t>
  </si>
  <si>
    <t>LIDO</t>
  </si>
  <si>
    <t>PE-13</t>
  </si>
  <si>
    <t>RUBINO</t>
  </si>
  <si>
    <t>PE-14</t>
  </si>
  <si>
    <t>PIEMONTE</t>
  </si>
  <si>
    <t>PE-15</t>
  </si>
  <si>
    <t>LOMELLINO</t>
  </si>
  <si>
    <t>PE-16</t>
  </si>
  <si>
    <t>PE-17</t>
  </si>
  <si>
    <t>PE-18</t>
  </si>
  <si>
    <t>GITANO</t>
  </si>
  <si>
    <t>PE-19</t>
  </si>
  <si>
    <t>DORELLA</t>
  </si>
  <si>
    <t>PE-20</t>
  </si>
  <si>
    <t>ZENA</t>
  </si>
  <si>
    <t>PE-21</t>
  </si>
  <si>
    <t>PE-22</t>
  </si>
  <si>
    <t>PERLA</t>
  </si>
  <si>
    <t>PE-23</t>
  </si>
  <si>
    <t>GRALDO</t>
  </si>
  <si>
    <t>PE-24</t>
  </si>
  <si>
    <t>PE-25</t>
  </si>
  <si>
    <t>GIADA</t>
  </si>
  <si>
    <t>PE-26</t>
  </si>
  <si>
    <t>PE-27</t>
  </si>
  <si>
    <t>PE-28</t>
  </si>
  <si>
    <t>PE-29</t>
  </si>
  <si>
    <t>PREVER</t>
  </si>
  <si>
    <t>PE-30</t>
  </si>
  <si>
    <t>RONCOLO</t>
  </si>
  <si>
    <t>PE-31</t>
  </si>
  <si>
    <t>LORD</t>
  </si>
  <si>
    <t>PE-32</t>
  </si>
  <si>
    <t>MIARA</t>
  </si>
  <si>
    <t>PE-33</t>
  </si>
  <si>
    <t>CARIOCA</t>
  </si>
  <si>
    <t>PE-34</t>
  </si>
  <si>
    <t>SMERALDO</t>
  </si>
  <si>
    <t>PE-35</t>
  </si>
  <si>
    <t>T (no seed)</t>
  </si>
  <si>
    <t xml:space="preserve">Ariete </t>
  </si>
  <si>
    <t>PE-36</t>
  </si>
  <si>
    <t>68 A UPLA</t>
  </si>
  <si>
    <t>PE-37</t>
  </si>
  <si>
    <t>64 UPLA</t>
  </si>
  <si>
    <t>PE-38</t>
  </si>
  <si>
    <t>66 UPLA</t>
  </si>
  <si>
    <t>PE-39</t>
  </si>
  <si>
    <t>79 UPLA</t>
  </si>
  <si>
    <t>PE-40</t>
  </si>
  <si>
    <t>91 UPLA</t>
  </si>
  <si>
    <t>PE-41</t>
  </si>
  <si>
    <t>63 UPLA</t>
  </si>
  <si>
    <t>PE-42</t>
  </si>
  <si>
    <t>77 UPLA</t>
  </si>
  <si>
    <t>PE-43</t>
  </si>
  <si>
    <t>75 UPLA</t>
  </si>
  <si>
    <t>PE-44</t>
  </si>
  <si>
    <t>80 UPLA</t>
  </si>
  <si>
    <t>PE-45</t>
  </si>
  <si>
    <t>PE-46</t>
  </si>
  <si>
    <t>PE-47</t>
  </si>
  <si>
    <t>SAMBA</t>
  </si>
  <si>
    <t>PE-48</t>
  </si>
  <si>
    <t>GHIBLI</t>
  </si>
  <si>
    <t>PE-49</t>
  </si>
  <si>
    <t>PE-50</t>
  </si>
  <si>
    <t>PE-51</t>
  </si>
  <si>
    <t>PE-52</t>
  </si>
  <si>
    <t>TAICHUNG 65</t>
  </si>
  <si>
    <t>PE-53</t>
  </si>
  <si>
    <t>PE-54</t>
  </si>
  <si>
    <t>PE-55</t>
  </si>
  <si>
    <t>PE-56</t>
  </si>
  <si>
    <t>PE-57</t>
  </si>
  <si>
    <t>PE-58</t>
  </si>
  <si>
    <t>PE-59</t>
  </si>
  <si>
    <t>YRL 196</t>
  </si>
  <si>
    <t>PE-60</t>
  </si>
  <si>
    <t>ILANG ILANG</t>
  </si>
  <si>
    <t>PE-61</t>
  </si>
  <si>
    <t>PE-62</t>
  </si>
  <si>
    <t>BETIS</t>
  </si>
  <si>
    <t>PE-63</t>
  </si>
  <si>
    <t>PE-64</t>
  </si>
  <si>
    <t>PE-65</t>
  </si>
  <si>
    <t>PE-66</t>
  </si>
  <si>
    <t>CAPATAZ</t>
  </si>
  <si>
    <t>PE-67</t>
  </si>
  <si>
    <t>PE-68</t>
  </si>
  <si>
    <t>PE-69</t>
  </si>
  <si>
    <t>PE-70</t>
  </si>
  <si>
    <t>HONDURAS</t>
  </si>
  <si>
    <t>PE-71</t>
  </si>
  <si>
    <t>PE-72</t>
  </si>
  <si>
    <t>MARENY</t>
  </si>
  <si>
    <t>PE-73</t>
  </si>
  <si>
    <t>PE-74</t>
  </si>
  <si>
    <t>PE-75</t>
  </si>
  <si>
    <t>PE-76</t>
  </si>
  <si>
    <t>SHSS 381</t>
  </si>
  <si>
    <t>PE-77</t>
  </si>
  <si>
    <t>SHSS 53</t>
  </si>
  <si>
    <t>PE-78</t>
  </si>
  <si>
    <t>PE-79</t>
  </si>
  <si>
    <t>ULLAL</t>
  </si>
  <si>
    <t>PE-80</t>
  </si>
  <si>
    <t>ARBORIO</t>
  </si>
  <si>
    <t>PE-81</t>
  </si>
  <si>
    <t>PE-82</t>
  </si>
  <si>
    <t>PE-83</t>
  </si>
  <si>
    <t>PE-84</t>
  </si>
  <si>
    <t>PE-85</t>
  </si>
  <si>
    <t>PE-86</t>
  </si>
  <si>
    <t>PE-87</t>
  </si>
  <si>
    <t>PE-88</t>
  </si>
  <si>
    <t>ANTONI</t>
  </si>
  <si>
    <t>PE-89</t>
  </si>
  <si>
    <t>BEIRAO</t>
  </si>
  <si>
    <t>PE-90</t>
  </si>
  <si>
    <t>BORRACHO</t>
  </si>
  <si>
    <t>PE-91</t>
  </si>
  <si>
    <t>CAMPINO</t>
  </si>
  <si>
    <t>PE-92</t>
  </si>
  <si>
    <t>PE-93</t>
  </si>
  <si>
    <t>CARRICO</t>
  </si>
  <si>
    <t>PE-94</t>
  </si>
  <si>
    <t>CHIPKA</t>
  </si>
  <si>
    <t>PE-95</t>
  </si>
  <si>
    <t>ESCARLATE</t>
  </si>
  <si>
    <t>PE-96</t>
  </si>
  <si>
    <t>FAISCA</t>
  </si>
  <si>
    <t>PE-97</t>
  </si>
  <si>
    <t>FAMILIA 181</t>
  </si>
  <si>
    <t>PE-98</t>
  </si>
  <si>
    <t>HAREM</t>
  </si>
  <si>
    <t>PE-99</t>
  </si>
  <si>
    <t>IBO 380-33</t>
  </si>
  <si>
    <t>PE-100</t>
  </si>
  <si>
    <t>IBO 400</t>
  </si>
  <si>
    <t>PE-101</t>
  </si>
  <si>
    <t>JUBILIENI</t>
  </si>
  <si>
    <t>PE-102</t>
  </si>
  <si>
    <t>MAIORAL</t>
  </si>
  <si>
    <t>PE-103</t>
  </si>
  <si>
    <t>MESTRE</t>
  </si>
  <si>
    <t>PE-104</t>
  </si>
  <si>
    <t>MILEV 21</t>
  </si>
  <si>
    <t>PE-105</t>
  </si>
  <si>
    <t>MUGA</t>
  </si>
  <si>
    <t>PE-106</t>
  </si>
  <si>
    <t>OTA</t>
  </si>
  <si>
    <t>PE-107</t>
  </si>
  <si>
    <t>PLOVDIV 22</t>
  </si>
  <si>
    <t>PE-108</t>
  </si>
  <si>
    <t>PLOVDIV 24</t>
  </si>
  <si>
    <t>PE-109</t>
  </si>
  <si>
    <t>POLIZESTI 28</t>
  </si>
  <si>
    <t>PE-110</t>
  </si>
  <si>
    <t>PRECOZ 2 F A</t>
  </si>
  <si>
    <t>PE-111</t>
  </si>
  <si>
    <t>ROBBIO SEL 1</t>
  </si>
  <si>
    <t>PE-112</t>
  </si>
  <si>
    <t>RODINA</t>
  </si>
  <si>
    <t>PE-113</t>
  </si>
  <si>
    <t>ROTUNDUS</t>
  </si>
  <si>
    <t>PE-114</t>
  </si>
  <si>
    <t>RUBI</t>
  </si>
  <si>
    <t>PE-115</t>
  </si>
  <si>
    <t>RUSSO 1</t>
  </si>
  <si>
    <t>PE-116</t>
  </si>
  <si>
    <t>S 102-2</t>
  </si>
  <si>
    <t>PE-117</t>
  </si>
  <si>
    <t>SAEDINENIE</t>
  </si>
  <si>
    <t>PE-118</t>
  </si>
  <si>
    <t>SAFARI</t>
  </si>
  <si>
    <t>PE-119</t>
  </si>
  <si>
    <t>SAGRES</t>
  </si>
  <si>
    <t>PE-120</t>
  </si>
  <si>
    <t>SALOIO</t>
  </si>
  <si>
    <t>PE-121</t>
  </si>
  <si>
    <t>PE-122</t>
  </si>
  <si>
    <t>SHANGHAI</t>
  </si>
  <si>
    <t>PE-123</t>
  </si>
  <si>
    <t>SELN 244 A6-20</t>
  </si>
  <si>
    <t>PE-124</t>
  </si>
  <si>
    <t>SETANTUNO</t>
  </si>
  <si>
    <t>PE-125</t>
  </si>
  <si>
    <t>SLAVA</t>
  </si>
  <si>
    <t>PE-126</t>
  </si>
  <si>
    <t>SOURE</t>
  </si>
  <si>
    <t>PE-127</t>
  </si>
  <si>
    <t>SUPER</t>
  </si>
  <si>
    <t>PE-128</t>
  </si>
  <si>
    <t>PE-129</t>
  </si>
  <si>
    <t>T 757</t>
  </si>
  <si>
    <t>PE-130</t>
  </si>
  <si>
    <t>TIMICH 108</t>
  </si>
  <si>
    <t>PE-131</t>
  </si>
  <si>
    <t>TOPAZIO</t>
  </si>
  <si>
    <t>PE-132</t>
  </si>
  <si>
    <t>PE-133</t>
  </si>
  <si>
    <t>VALTEJO</t>
  </si>
  <si>
    <t>PE-134</t>
  </si>
  <si>
    <t>MARATELLI</t>
  </si>
  <si>
    <t>PE-135</t>
  </si>
  <si>
    <t>PE-136</t>
  </si>
  <si>
    <t>GIGANTE VERCELLI</t>
  </si>
  <si>
    <t>PE-137</t>
  </si>
  <si>
    <t>PE-138</t>
  </si>
  <si>
    <t>VICTORIA</t>
  </si>
  <si>
    <t>PE-139</t>
  </si>
  <si>
    <t>CINIA 40</t>
  </si>
  <si>
    <t>PE-140</t>
  </si>
  <si>
    <t>PE-141</t>
  </si>
  <si>
    <t>PE-142</t>
  </si>
  <si>
    <t>CT 58</t>
  </si>
  <si>
    <t>PE-143</t>
  </si>
  <si>
    <t>CNA 4081</t>
  </si>
  <si>
    <t>PE-144</t>
  </si>
  <si>
    <t>RPC 12</t>
  </si>
  <si>
    <t>PE-145</t>
  </si>
  <si>
    <t>PE-146</t>
  </si>
  <si>
    <t>PE-147</t>
  </si>
  <si>
    <t>PE-148</t>
  </si>
  <si>
    <t>PE-149</t>
  </si>
  <si>
    <t>DELTA</t>
  </si>
  <si>
    <t>PE-150</t>
  </si>
  <si>
    <t>PE-151</t>
  </si>
  <si>
    <t>ALINANO C</t>
  </si>
  <si>
    <t>PE-152</t>
  </si>
  <si>
    <t>MEJANES 2</t>
  </si>
  <si>
    <t>PE-153</t>
  </si>
  <si>
    <t>PE-154</t>
  </si>
  <si>
    <t>PE-155</t>
  </si>
  <si>
    <t>PE-156</t>
  </si>
  <si>
    <t>PE-157</t>
  </si>
  <si>
    <t>PE-158</t>
  </si>
  <si>
    <t>PE-159</t>
  </si>
  <si>
    <t>PE-160</t>
  </si>
  <si>
    <t>PE-161</t>
  </si>
  <si>
    <t>PE-162</t>
  </si>
  <si>
    <t>PE-163</t>
  </si>
  <si>
    <t>PE-164</t>
  </si>
  <si>
    <t>PE-165</t>
  </si>
  <si>
    <t>PE-166</t>
  </si>
  <si>
    <t>PE-167</t>
  </si>
  <si>
    <t>PE-168</t>
  </si>
  <si>
    <t>PE-169</t>
  </si>
  <si>
    <t>PE-170</t>
  </si>
  <si>
    <t>PE-171</t>
  </si>
  <si>
    <t>PE-172</t>
  </si>
  <si>
    <t>L 202</t>
  </si>
  <si>
    <t>PE-173</t>
  </si>
  <si>
    <t>PE-174</t>
  </si>
  <si>
    <t>PE-175</t>
  </si>
  <si>
    <t>PE-176</t>
  </si>
  <si>
    <t>PE-177</t>
  </si>
  <si>
    <t>PE-178</t>
  </si>
  <si>
    <t>PE-179</t>
  </si>
  <si>
    <t>M 203</t>
  </si>
  <si>
    <t>PE-180</t>
  </si>
  <si>
    <t>PE-181</t>
  </si>
  <si>
    <t>PE-182</t>
  </si>
  <si>
    <t>PE-183</t>
  </si>
  <si>
    <t>PE-184</t>
  </si>
  <si>
    <t>PE-185</t>
  </si>
  <si>
    <t>PE-186</t>
  </si>
  <si>
    <t>PE-187</t>
  </si>
  <si>
    <t>PE-188</t>
  </si>
  <si>
    <t>PE-189</t>
  </si>
  <si>
    <t>PE-190</t>
  </si>
  <si>
    <t>PE-191</t>
  </si>
  <si>
    <t>PE-192</t>
  </si>
  <si>
    <t>PE-193</t>
  </si>
  <si>
    <t>PE-194</t>
  </si>
  <si>
    <t>PE-195</t>
  </si>
  <si>
    <t>PE-196</t>
  </si>
  <si>
    <t>PE-197</t>
  </si>
  <si>
    <t>PE-198</t>
  </si>
  <si>
    <t>PE-199</t>
  </si>
  <si>
    <t>PE-200</t>
  </si>
  <si>
    <t>Color of nodes</t>
  </si>
  <si>
    <t>Color of internodes</t>
  </si>
  <si>
    <t>Sheat color</t>
  </si>
  <si>
    <t>Leaf blade color</t>
  </si>
  <si>
    <t>Panicle attitude of stem</t>
  </si>
  <si>
    <t>Growth cycle</t>
  </si>
  <si>
    <t>Spikelet tip color</t>
  </si>
  <si>
    <t>Spikelet pubescence</t>
  </si>
  <si>
    <t>Panicle lenght (cm)</t>
  </si>
  <si>
    <t>green</t>
  </si>
  <si>
    <t>light green</t>
  </si>
  <si>
    <t>medium</t>
  </si>
  <si>
    <t>dark green</t>
  </si>
  <si>
    <t>Upright</t>
  </si>
  <si>
    <t>late</t>
  </si>
  <si>
    <t>pigmented</t>
  </si>
  <si>
    <t>intermediate</t>
  </si>
  <si>
    <t>Semi-upright</t>
  </si>
  <si>
    <t>early</t>
  </si>
  <si>
    <t>medium/late</t>
  </si>
  <si>
    <t>very early</t>
  </si>
  <si>
    <t>Pigmented</t>
  </si>
  <si>
    <t>compact</t>
  </si>
  <si>
    <t>open</t>
  </si>
  <si>
    <t>Whole grain weight</t>
  </si>
  <si>
    <t>Broken rice weight</t>
  </si>
  <si>
    <t>Apparent amylose content (%)</t>
  </si>
  <si>
    <t>Peak viscosity (cP)</t>
  </si>
  <si>
    <t>Trough viscosity (cP)</t>
  </si>
  <si>
    <t>Breakdown (cP)</t>
  </si>
  <si>
    <t>Final viscosity (cP)</t>
  </si>
  <si>
    <t>Setback (cP)</t>
  </si>
  <si>
    <t>Peak time (min)</t>
  </si>
  <si>
    <t>Gelatinization temperature (TºC)</t>
  </si>
  <si>
    <t>Plant height (cm)</t>
  </si>
  <si>
    <t>average</t>
  </si>
  <si>
    <t>patdev</t>
  </si>
  <si>
    <t>Endosperm Type</t>
  </si>
  <si>
    <t>Grain pearl</t>
  </si>
  <si>
    <t>Alkali test</t>
  </si>
  <si>
    <t>Aroma</t>
  </si>
  <si>
    <t>Decorticated grain color</t>
  </si>
  <si>
    <t>Waxy</t>
  </si>
  <si>
    <t>Very low</t>
  </si>
  <si>
    <t>Low (10 to 19%)</t>
  </si>
  <si>
    <t>Intermediate (20 to 25%)</t>
  </si>
  <si>
    <t>High (&gt;25%)</t>
  </si>
  <si>
    <t>&gt; 25</t>
  </si>
  <si>
    <t>0 to 2</t>
  </si>
  <si>
    <t>3 to 9</t>
  </si>
  <si>
    <t>10 to 19</t>
  </si>
  <si>
    <t>20 to 25</t>
  </si>
  <si>
    <t>1700 to 2140</t>
  </si>
  <si>
    <t xml:space="preserve">2140 to 2580 </t>
  </si>
  <si>
    <t>2580 to 3020</t>
  </si>
  <si>
    <t>&gt;3020</t>
  </si>
  <si>
    <t>&lt;1700</t>
  </si>
  <si>
    <t>&lt;1290</t>
  </si>
  <si>
    <t>1290 to 1585</t>
  </si>
  <si>
    <t>1585 to 1880</t>
  </si>
  <si>
    <t>1880 to 2175</t>
  </si>
  <si>
    <t>&gt;2175</t>
  </si>
  <si>
    <t>&lt;545</t>
  </si>
  <si>
    <t>545 to 825</t>
  </si>
  <si>
    <t>825 to 1105</t>
  </si>
  <si>
    <t>1105 to 1385</t>
  </si>
  <si>
    <t>&gt;1385</t>
  </si>
  <si>
    <t>&lt;2565</t>
  </si>
  <si>
    <t>2565 to 2935</t>
  </si>
  <si>
    <t>2935 to 3305</t>
  </si>
  <si>
    <t>3305 to 3675</t>
  </si>
  <si>
    <t>&gt;3675</t>
  </si>
  <si>
    <t>&lt;-120</t>
  </si>
  <si>
    <t>-120 to 375</t>
  </si>
  <si>
    <t>375 to 870</t>
  </si>
  <si>
    <t>870 to 1365</t>
  </si>
  <si>
    <t>&gt;1365</t>
  </si>
  <si>
    <t>&lt;68</t>
  </si>
  <si>
    <t>68 to 71</t>
  </si>
  <si>
    <t>71 to 74</t>
  </si>
  <si>
    <t>74 to 77</t>
  </si>
  <si>
    <t>&gt;77</t>
  </si>
  <si>
    <t>Gelatinization temperature (tºC)</t>
  </si>
  <si>
    <t>glutinous</t>
  </si>
  <si>
    <t>non- glutinous</t>
  </si>
  <si>
    <t>present</t>
  </si>
  <si>
    <t>absent</t>
  </si>
  <si>
    <t>white</t>
  </si>
  <si>
    <t>red</t>
  </si>
  <si>
    <t>5,65 to 5,75</t>
  </si>
  <si>
    <t>5,75 to 5,85</t>
  </si>
  <si>
    <t>5,85 to 5,95</t>
  </si>
  <si>
    <t>5,95 to 6,05</t>
  </si>
  <si>
    <t>6,05 to 6,15</t>
  </si>
  <si>
    <t>6,15 to 6,25</t>
  </si>
  <si>
    <t>6,25 to 6,35</t>
  </si>
  <si>
    <t>6,35 to 6,45</t>
  </si>
  <si>
    <t>6,45 to 6,55</t>
  </si>
  <si>
    <t>6,55 to 6,65</t>
  </si>
  <si>
    <t>6,65 to 6,75</t>
  </si>
  <si>
    <t>6,75 to 6,85</t>
  </si>
  <si>
    <t>Amylose content (%)</t>
  </si>
  <si>
    <t>Round</t>
  </si>
  <si>
    <t>Medium</t>
  </si>
  <si>
    <t>Long A</t>
  </si>
  <si>
    <t/>
  </si>
  <si>
    <t>glabrous</t>
  </si>
  <si>
    <t>Compact</t>
  </si>
  <si>
    <t>Open</t>
  </si>
  <si>
    <t>long hair</t>
  </si>
  <si>
    <t>No</t>
  </si>
  <si>
    <t>Slightly drooping</t>
  </si>
  <si>
    <t>Strongly drooping</t>
  </si>
  <si>
    <t>drooping</t>
  </si>
  <si>
    <t>strongly drooping</t>
  </si>
  <si>
    <t>SUWEON 280</t>
  </si>
  <si>
    <t>A 301</t>
  </si>
  <si>
    <r>
      <t xml:space="preserve">GOLFO </t>
    </r>
    <r>
      <rPr>
        <b/>
        <sz val="8"/>
        <color indexed="30"/>
        <rFont val="Arial"/>
        <family val="2"/>
      </rPr>
      <t>(1st year data)</t>
    </r>
  </si>
  <si>
    <r>
      <t xml:space="preserve">MARTA </t>
    </r>
    <r>
      <rPr>
        <b/>
        <sz val="8"/>
        <color indexed="30"/>
        <rFont val="Arial"/>
        <family val="2"/>
      </rPr>
      <t>(1st year data)</t>
    </r>
  </si>
  <si>
    <r>
      <t xml:space="preserve">PLUS </t>
    </r>
    <r>
      <rPr>
        <b/>
        <sz val="8"/>
        <color indexed="30"/>
        <rFont val="Arial"/>
        <family val="2"/>
      </rPr>
      <t>(1st year data)</t>
    </r>
  </si>
  <si>
    <r>
      <t xml:space="preserve">104 UPLA </t>
    </r>
    <r>
      <rPr>
        <b/>
        <sz val="8"/>
        <color indexed="30"/>
        <rFont val="Arial"/>
        <family val="2"/>
      </rPr>
      <t>(1st year data)</t>
    </r>
  </si>
  <si>
    <t>Stdev</t>
  </si>
  <si>
    <t>Atdev</t>
  </si>
  <si>
    <t>Protein Content</t>
  </si>
  <si>
    <t>INSTITUTION</t>
  </si>
  <si>
    <t>Institute</t>
  </si>
  <si>
    <t>ITQB</t>
  </si>
  <si>
    <t>Principle investigator</t>
  </si>
  <si>
    <t>Prof. Margarida Oliveira</t>
  </si>
  <si>
    <t>Email contact</t>
  </si>
  <si>
    <t>mmolive@itqb.unl.pt</t>
  </si>
  <si>
    <t>Dataset name</t>
  </si>
  <si>
    <t>Version</t>
  </si>
  <si>
    <t>Creation Date</t>
  </si>
  <si>
    <t>Remark</t>
  </si>
  <si>
    <t>EXPERIMENTAL SITE DESCRIPTION</t>
  </si>
  <si>
    <t>Site ID</t>
  </si>
  <si>
    <t>COTArroz</t>
  </si>
  <si>
    <t>Country</t>
  </si>
  <si>
    <t>Portugal</t>
  </si>
  <si>
    <t>Primary Admin Subdivision</t>
  </si>
  <si>
    <t>Secondary Admin Subdivision</t>
  </si>
  <si>
    <t>Locality</t>
  </si>
  <si>
    <t>Salvaterra de Magos</t>
  </si>
  <si>
    <t>Name experimental site</t>
  </si>
  <si>
    <t>Paúl de Magos</t>
  </si>
  <si>
    <t>Latitude</t>
  </si>
  <si>
    <t>N 39º 26'</t>
  </si>
  <si>
    <t>Longitude</t>
  </si>
  <si>
    <t>E 8º 78'</t>
  </si>
  <si>
    <t>Elevation</t>
  </si>
  <si>
    <t>CONDITIONS OF THE EXPERIMENT</t>
  </si>
  <si>
    <t>Purpose of the experiment</t>
  </si>
  <si>
    <t>Evaluation of morfophysiological traits</t>
  </si>
  <si>
    <t>Experimental Design</t>
  </si>
  <si>
    <t xml:space="preserve">Line sowing by machine </t>
  </si>
  <si>
    <t>Factors studied</t>
  </si>
  <si>
    <t>Agronomic traits; Field plant descriptors; Diseases; Field grain descriptors; Lab descriptors of grain quality</t>
  </si>
  <si>
    <t>Plot size (m2)</t>
  </si>
  <si>
    <t>two lines of 3.4 m long (area of 2 m2)</t>
  </si>
  <si>
    <t>Sowing date</t>
  </si>
  <si>
    <t>Fertilization:</t>
  </si>
  <si>
    <r>
      <t xml:space="preserve">- May 12th - </t>
    </r>
    <r>
      <rPr>
        <sz val="10"/>
        <rFont val="Arial"/>
        <family val="2"/>
      </rPr>
      <t>Background: 20:7:10 (N:P:K)  300 kg/ha fertilizer</t>
    </r>
  </si>
  <si>
    <r>
      <t>Herbicide:</t>
    </r>
    <r>
      <rPr>
        <sz val="20"/>
        <color indexed="10"/>
        <rFont val="Arial"/>
        <family val="2"/>
      </rPr>
      <t xml:space="preserve"> </t>
    </r>
  </si>
  <si>
    <t>Remarks</t>
  </si>
  <si>
    <t>- Check varieties:</t>
  </si>
  <si>
    <t>May 19th, 2009</t>
  </si>
  <si>
    <r>
      <t xml:space="preserve">- June 30th - </t>
    </r>
    <r>
      <rPr>
        <sz val="10"/>
        <rFont val="Arial"/>
        <family val="2"/>
      </rPr>
      <t>Cover : Urea 130 kg/ha (46% N)</t>
    </r>
  </si>
  <si>
    <r>
      <t>-</t>
    </r>
    <r>
      <rPr>
        <b/>
        <sz val="10"/>
        <rFont val="Arial"/>
        <family val="2"/>
      </rPr>
      <t xml:space="preserve"> April 13th </t>
    </r>
    <r>
      <rPr>
        <sz val="10"/>
        <rFont val="Arial"/>
        <family val="2"/>
      </rPr>
      <t xml:space="preserve">- Glyphosate 6 l/ha </t>
    </r>
  </si>
  <si>
    <r>
      <t>-</t>
    </r>
    <r>
      <rPr>
        <b/>
        <sz val="10"/>
        <rFont val="Arial"/>
        <family val="2"/>
      </rPr>
      <t xml:space="preserve"> June 29th </t>
    </r>
    <r>
      <rPr>
        <sz val="10"/>
        <rFont val="Arial"/>
        <family val="2"/>
      </rPr>
      <t xml:space="preserve">-  Propanil + MCPA: 18 l/ha + 0.5 l/ha </t>
    </r>
  </si>
  <si>
    <r>
      <t>-</t>
    </r>
    <r>
      <rPr>
        <b/>
        <sz val="10"/>
        <rFont val="Arial"/>
        <family val="2"/>
      </rPr>
      <t xml:space="preserve"> July 22nd </t>
    </r>
    <r>
      <rPr>
        <sz val="10"/>
        <rFont val="Arial"/>
        <family val="2"/>
      </rPr>
      <t xml:space="preserve">-  Propanil + MCPA: 18 l/ha + 0.5 l/ha </t>
    </r>
  </si>
  <si>
    <t xml:space="preserve">- Additionaly to the varieties considered for Year 3, we have also included those that </t>
  </si>
  <si>
    <t xml:space="preserve">                                                           were not analysed in previous years, plus some repetitions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</si>
</sst>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b/>
      <sz val="8"/>
      <color indexed="30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20"/>
      <color indexed="10"/>
      <name val="Arial"/>
      <family val="2"/>
    </font>
    <font>
      <sz val="6"/>
      <name val="Small Font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dashed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>
        <color indexed="63"/>
      </left>
      <right style="medium"/>
      <top/>
      <bottom style="thin"/>
    </border>
    <border>
      <left/>
      <right style="medium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/>
      <right style="medium"/>
      <top style="thin"/>
      <bottom style="medium"/>
    </border>
    <border>
      <left style="dashed"/>
      <right style="thin"/>
      <top style="medium"/>
      <bottom style="thin"/>
    </border>
    <border>
      <left style="thick"/>
      <right style="medium"/>
      <top style="thin"/>
      <bottom style="medium"/>
    </border>
    <border>
      <left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Dashed"/>
      <right style="thin"/>
      <top style="thin"/>
      <bottom style="medium"/>
    </border>
    <border>
      <left style="mediumDashed"/>
      <right style="thin"/>
      <top style="medium"/>
      <bottom style="thin"/>
    </border>
    <border>
      <left style="mediumDashed"/>
      <right style="thin"/>
      <top style="thin"/>
      <bottom style="thin"/>
    </border>
    <border>
      <left style="mediumDashed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double"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/>
      <right style="double"/>
      <top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/>
      <top style="thin"/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32" borderId="0" applyNumberFormat="0" applyFont="0" applyFill="0" applyBorder="0" applyAlignment="0" applyProtection="0"/>
    <xf numFmtId="0" fontId="2" fillId="32" borderId="0" applyNumberFormat="0" applyFont="0" applyFill="0" applyBorder="0" applyAlignment="0" applyProtection="0"/>
    <xf numFmtId="0" fontId="1" fillId="33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0" xfId="0" applyFont="1" applyFill="1" applyAlignment="1">
      <alignment/>
    </xf>
    <xf numFmtId="166" fontId="7" fillId="0" borderId="14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166" fontId="11" fillId="0" borderId="18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/>
    </xf>
    <xf numFmtId="166" fontId="11" fillId="0" borderId="19" xfId="0" applyNumberFormat="1" applyFont="1" applyFill="1" applyBorder="1" applyAlignment="1">
      <alignment horizontal="center"/>
    </xf>
    <xf numFmtId="165" fontId="11" fillId="0" borderId="20" xfId="0" applyNumberFormat="1" applyFont="1" applyFill="1" applyBorder="1" applyAlignment="1">
      <alignment horizontal="center"/>
    </xf>
    <xf numFmtId="165" fontId="11" fillId="0" borderId="2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Alignment="1">
      <alignment horizontal="center"/>
    </xf>
    <xf numFmtId="166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2" xfId="0" applyNumberForma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65" fontId="12" fillId="0" borderId="15" xfId="0" applyNumberFormat="1" applyFont="1" applyFill="1" applyBorder="1" applyAlignment="1" applyProtection="1">
      <alignment horizontal="center" vertical="center"/>
      <protection locked="0"/>
    </xf>
    <xf numFmtId="166" fontId="12" fillId="0" borderId="14" xfId="0" applyNumberFormat="1" applyFont="1" applyFill="1" applyBorder="1" applyAlignment="1" applyProtection="1">
      <alignment horizontal="center" vertical="center"/>
      <protection locked="0"/>
    </xf>
    <xf numFmtId="1" fontId="11" fillId="0" borderId="18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" fontId="11" fillId="0" borderId="0" xfId="0" applyNumberFormat="1" applyFont="1" applyFill="1" applyAlignment="1">
      <alignment horizontal="center"/>
    </xf>
    <xf numFmtId="10" fontId="0" fillId="0" borderId="0" xfId="0" applyNumberFormat="1" applyAlignment="1">
      <alignment/>
    </xf>
    <xf numFmtId="0" fontId="5" fillId="0" borderId="0" xfId="56" applyFont="1" applyFill="1" applyBorder="1" applyAlignment="1" applyProtection="1">
      <alignment horizontal="center" vertical="center"/>
      <protection locked="0"/>
    </xf>
    <xf numFmtId="2" fontId="11" fillId="0" borderId="29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64" fillId="0" borderId="30" xfId="0" applyFont="1" applyFill="1" applyBorder="1" applyAlignment="1">
      <alignment horizontal="center"/>
    </xf>
    <xf numFmtId="0" fontId="3" fillId="0" borderId="23" xfId="56" applyFont="1" applyFill="1" applyBorder="1" applyAlignment="1" applyProtection="1">
      <alignment horizontal="center"/>
      <protection locked="0"/>
    </xf>
    <xf numFmtId="0" fontId="14" fillId="0" borderId="30" xfId="56" applyFont="1" applyFill="1" applyBorder="1" applyAlignment="1" applyProtection="1">
      <alignment horizontal="center"/>
      <protection locked="0"/>
    </xf>
    <xf numFmtId="0" fontId="64" fillId="0" borderId="20" xfId="0" applyFont="1" applyFill="1" applyBorder="1" applyAlignment="1">
      <alignment horizontal="center"/>
    </xf>
    <xf numFmtId="0" fontId="3" fillId="0" borderId="10" xfId="56" applyFont="1" applyFill="1" applyBorder="1" applyAlignment="1" applyProtection="1">
      <alignment horizontal="center"/>
      <protection locked="0"/>
    </xf>
    <xf numFmtId="0" fontId="14" fillId="0" borderId="20" xfId="56" applyFont="1" applyFill="1" applyBorder="1" applyAlignment="1" applyProtection="1">
      <alignment horizontal="center"/>
      <protection locked="0"/>
    </xf>
    <xf numFmtId="0" fontId="64" fillId="0" borderId="10" xfId="0" applyFont="1" applyFill="1" applyBorder="1" applyAlignment="1">
      <alignment horizontal="center"/>
    </xf>
    <xf numFmtId="0" fontId="64" fillId="0" borderId="31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2" fontId="4" fillId="34" borderId="32" xfId="0" applyNumberFormat="1" applyFont="1" applyFill="1" applyBorder="1" applyAlignment="1" applyProtection="1">
      <alignment horizontal="center" vertical="center"/>
      <protection locked="0"/>
    </xf>
    <xf numFmtId="0" fontId="65" fillId="34" borderId="33" xfId="0" applyFont="1" applyFill="1" applyBorder="1" applyAlignment="1">
      <alignment horizontal="center" vertical="center"/>
    </xf>
    <xf numFmtId="0" fontId="65" fillId="34" borderId="34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66" fillId="0" borderId="30" xfId="0" applyFont="1" applyFill="1" applyBorder="1" applyAlignment="1">
      <alignment horizontal="center"/>
    </xf>
    <xf numFmtId="0" fontId="2" fillId="0" borderId="23" xfId="56" applyFont="1" applyFill="1" applyBorder="1" applyAlignment="1" applyProtection="1">
      <alignment horizontal="center"/>
      <protection locked="0"/>
    </xf>
    <xf numFmtId="0" fontId="6" fillId="0" borderId="30" xfId="56" applyFont="1" applyFill="1" applyBorder="1" applyAlignment="1" applyProtection="1">
      <alignment horizontal="center"/>
      <protection locked="0"/>
    </xf>
    <xf numFmtId="0" fontId="66" fillId="0" borderId="20" xfId="0" applyFont="1" applyFill="1" applyBorder="1" applyAlignment="1">
      <alignment horizontal="center"/>
    </xf>
    <xf numFmtId="0" fontId="2" fillId="0" borderId="10" xfId="56" applyFont="1" applyFill="1" applyBorder="1" applyAlignment="1" applyProtection="1">
      <alignment horizontal="center"/>
      <protection locked="0"/>
    </xf>
    <xf numFmtId="0" fontId="6" fillId="0" borderId="20" xfId="56" applyFont="1" applyFill="1" applyBorder="1" applyAlignment="1" applyProtection="1">
      <alignment horizontal="center"/>
      <protection locked="0"/>
    </xf>
    <xf numFmtId="0" fontId="66" fillId="0" borderId="10" xfId="0" applyFont="1" applyFill="1" applyBorder="1" applyAlignment="1">
      <alignment horizontal="center"/>
    </xf>
    <xf numFmtId="0" fontId="66" fillId="0" borderId="31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4" fillId="34" borderId="32" xfId="56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67" fillId="34" borderId="33" xfId="0" applyFont="1" applyFill="1" applyBorder="1" applyAlignment="1">
      <alignment horizontal="center" vertical="center"/>
    </xf>
    <xf numFmtId="0" fontId="67" fillId="34" borderId="34" xfId="0" applyFont="1" applyFill="1" applyBorder="1" applyAlignment="1">
      <alignment horizontal="center" vertical="center"/>
    </xf>
    <xf numFmtId="1" fontId="43" fillId="34" borderId="32" xfId="56" applyNumberFormat="1" applyFont="1" applyFill="1" applyBorder="1" applyAlignment="1" applyProtection="1">
      <alignment horizontal="center" vertical="center"/>
      <protection locked="0"/>
    </xf>
    <xf numFmtId="164" fontId="43" fillId="34" borderId="32" xfId="56" applyNumberFormat="1" applyFont="1" applyFill="1" applyBorder="1" applyAlignment="1" applyProtection="1">
      <alignment horizontal="center" vertical="center"/>
      <protection locked="0"/>
    </xf>
    <xf numFmtId="164" fontId="43" fillId="34" borderId="14" xfId="57" applyNumberFormat="1" applyFont="1" applyFill="1" applyBorder="1" applyAlignment="1" applyProtection="1">
      <alignment horizontal="center" vertical="center"/>
      <protection locked="0"/>
    </xf>
    <xf numFmtId="164" fontId="43" fillId="34" borderId="32" xfId="57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44" fillId="0" borderId="23" xfId="56" applyFont="1" applyFill="1" applyBorder="1" applyAlignment="1" applyProtection="1">
      <alignment horizontal="center" vertical="center"/>
      <protection locked="0"/>
    </xf>
    <xf numFmtId="0" fontId="44" fillId="0" borderId="10" xfId="56" applyFont="1" applyFill="1" applyBorder="1" applyAlignment="1" applyProtection="1">
      <alignment horizontal="center" vertical="center"/>
      <protection locked="0"/>
    </xf>
    <xf numFmtId="0" fontId="45" fillId="35" borderId="18" xfId="57" applyFont="1" applyFill="1" applyBorder="1" applyAlignment="1" applyProtection="1">
      <alignment horizontal="center" vertical="center"/>
      <protection locked="0"/>
    </xf>
    <xf numFmtId="0" fontId="44" fillId="0" borderId="23" xfId="56" applyFont="1" applyFill="1" applyBorder="1" applyAlignment="1" applyProtection="1">
      <alignment horizontal="center"/>
      <protection locked="0"/>
    </xf>
    <xf numFmtId="0" fontId="40" fillId="0" borderId="30" xfId="56" applyFont="1" applyFill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0" fontId="44" fillId="0" borderId="10" xfId="56" applyFont="1" applyFill="1" applyBorder="1" applyAlignment="1" applyProtection="1">
      <alignment horizontal="center"/>
      <protection locked="0"/>
    </xf>
    <xf numFmtId="0" fontId="40" fillId="0" borderId="20" xfId="56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7" fillId="34" borderId="33" xfId="0" applyFont="1" applyFill="1" applyBorder="1" applyAlignment="1">
      <alignment horizontal="center"/>
    </xf>
    <xf numFmtId="0" fontId="67" fillId="34" borderId="34" xfId="0" applyFont="1" applyFill="1" applyBorder="1" applyAlignment="1">
      <alignment horizontal="center"/>
    </xf>
    <xf numFmtId="1" fontId="43" fillId="34" borderId="32" xfId="56" applyNumberFormat="1" applyFont="1" applyFill="1" applyBorder="1" applyAlignment="1" applyProtection="1">
      <alignment horizontal="center"/>
      <protection locked="0"/>
    </xf>
    <xf numFmtId="164" fontId="43" fillId="34" borderId="32" xfId="57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 vertical="center"/>
    </xf>
    <xf numFmtId="2" fontId="0" fillId="0" borderId="35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0" fontId="64" fillId="0" borderId="36" xfId="0" applyFont="1" applyFill="1" applyBorder="1" applyAlignment="1">
      <alignment horizontal="center"/>
    </xf>
    <xf numFmtId="0" fontId="3" fillId="0" borderId="26" xfId="56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10" fontId="0" fillId="0" borderId="11" xfId="60" applyNumberFormat="1" applyFont="1" applyBorder="1" applyAlignment="1">
      <alignment horizontal="center"/>
    </xf>
    <xf numFmtId="2" fontId="0" fillId="0" borderId="11" xfId="60" applyNumberFormat="1" applyFont="1" applyBorder="1" applyAlignment="1">
      <alignment horizontal="center"/>
    </xf>
    <xf numFmtId="2" fontId="0" fillId="0" borderId="12" xfId="60" applyNumberFormat="1" applyFont="1" applyBorder="1" applyAlignment="1">
      <alignment horizontal="center"/>
    </xf>
    <xf numFmtId="2" fontId="0" fillId="0" borderId="0" xfId="60" applyNumberFormat="1" applyFont="1" applyBorder="1" applyAlignment="1">
      <alignment horizontal="center"/>
    </xf>
    <xf numFmtId="2" fontId="0" fillId="0" borderId="0" xfId="60" applyNumberFormat="1" applyFont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23" xfId="56" applyFont="1" applyFill="1" applyBorder="1" applyAlignment="1" applyProtection="1">
      <alignment horizontal="center" vertical="center"/>
      <protection locked="0"/>
    </xf>
    <xf numFmtId="0" fontId="14" fillId="0" borderId="30" xfId="56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3" fillId="0" borderId="10" xfId="56" applyFont="1" applyFill="1" applyBorder="1" applyAlignment="1" applyProtection="1">
      <alignment horizontal="center" vertical="center"/>
      <protection locked="0"/>
    </xf>
    <xf numFmtId="0" fontId="14" fillId="0" borderId="20" xfId="56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4" fillId="34" borderId="42" xfId="0" applyNumberFormat="1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center" vertical="center"/>
      <protection locked="0"/>
    </xf>
    <xf numFmtId="2" fontId="62" fillId="34" borderId="32" xfId="0" applyNumberFormat="1" applyFont="1" applyFill="1" applyBorder="1" applyAlignment="1">
      <alignment horizontal="center" vertical="center"/>
    </xf>
    <xf numFmtId="10" fontId="4" fillId="34" borderId="32" xfId="0" applyNumberFormat="1" applyFont="1" applyFill="1" applyBorder="1" applyAlignment="1" applyProtection="1">
      <alignment horizontal="center" vertical="center"/>
      <protection locked="0"/>
    </xf>
    <xf numFmtId="2" fontId="4" fillId="34" borderId="32" xfId="60" applyNumberFormat="1" applyFont="1" applyFill="1" applyBorder="1" applyAlignment="1" applyProtection="1">
      <alignment horizontal="center" vertical="center"/>
      <protection locked="0"/>
    </xf>
    <xf numFmtId="2" fontId="11" fillId="0" borderId="24" xfId="0" applyNumberFormat="1" applyFont="1" applyFill="1" applyBorder="1" applyAlignment="1">
      <alignment horizontal="center"/>
    </xf>
    <xf numFmtId="166" fontId="11" fillId="0" borderId="24" xfId="0" applyNumberFormat="1" applyFont="1" applyFill="1" applyBorder="1" applyAlignment="1">
      <alignment horizontal="center"/>
    </xf>
    <xf numFmtId="165" fontId="11" fillId="0" borderId="26" xfId="0" applyNumberFormat="1" applyFont="1" applyFill="1" applyBorder="1" applyAlignment="1">
      <alignment horizontal="center"/>
    </xf>
    <xf numFmtId="165" fontId="11" fillId="0" borderId="27" xfId="0" applyNumberFormat="1" applyFont="1" applyFill="1" applyBorder="1" applyAlignment="1">
      <alignment horizontal="center"/>
    </xf>
    <xf numFmtId="2" fontId="11" fillId="0" borderId="43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center"/>
    </xf>
    <xf numFmtId="2" fontId="4" fillId="34" borderId="44" xfId="0" applyNumberFormat="1" applyFont="1" applyFill="1" applyBorder="1" applyAlignment="1" applyProtection="1">
      <alignment horizontal="center" vertical="center"/>
      <protection locked="0"/>
    </xf>
    <xf numFmtId="166" fontId="7" fillId="0" borderId="45" xfId="0" applyNumberFormat="1" applyFont="1" applyFill="1" applyBorder="1" applyAlignment="1">
      <alignment horizontal="center" vertical="center"/>
    </xf>
    <xf numFmtId="166" fontId="11" fillId="0" borderId="25" xfId="0" applyNumberFormat="1" applyFont="1" applyFill="1" applyBorder="1" applyAlignment="1">
      <alignment horizontal="center"/>
    </xf>
    <xf numFmtId="164" fontId="10" fillId="0" borderId="46" xfId="57" applyNumberFormat="1" applyFont="1" applyFill="1" applyBorder="1" applyAlignment="1" applyProtection="1">
      <alignment horizontal="center" vertical="center"/>
      <protection locked="0"/>
    </xf>
    <xf numFmtId="1" fontId="11" fillId="0" borderId="47" xfId="0" applyNumberFormat="1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" fontId="10" fillId="0" borderId="46" xfId="57" applyNumberFormat="1" applyFont="1" applyFill="1" applyBorder="1" applyAlignment="1" applyProtection="1">
      <alignment horizontal="center" vertical="center"/>
      <protection locked="0"/>
    </xf>
    <xf numFmtId="1" fontId="10" fillId="0" borderId="26" xfId="57" applyNumberFormat="1" applyFont="1" applyFill="1" applyBorder="1" applyAlignment="1" applyProtection="1">
      <alignment horizontal="center" vertical="center"/>
      <protection locked="0"/>
    </xf>
    <xf numFmtId="164" fontId="10" fillId="0" borderId="47" xfId="57" applyNumberFormat="1" applyFont="1" applyFill="1" applyBorder="1" applyAlignment="1" applyProtection="1">
      <alignment horizontal="center" vertical="center"/>
      <protection locked="0"/>
    </xf>
    <xf numFmtId="1" fontId="10" fillId="0" borderId="48" xfId="57" applyNumberFormat="1" applyFont="1" applyFill="1" applyBorder="1" applyAlignment="1" applyProtection="1">
      <alignment horizontal="center" vertical="center"/>
      <protection locked="0"/>
    </xf>
    <xf numFmtId="1" fontId="10" fillId="0" borderId="10" xfId="57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5" fillId="34" borderId="17" xfId="0" applyNumberFormat="1" applyFont="1" applyFill="1" applyBorder="1" applyAlignment="1">
      <alignment horizontal="center" vertical="center"/>
    </xf>
    <xf numFmtId="2" fontId="5" fillId="34" borderId="50" xfId="0" applyNumberFormat="1" applyFont="1" applyFill="1" applyBorder="1" applyAlignment="1">
      <alignment horizontal="center" vertic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165" fontId="11" fillId="0" borderId="36" xfId="0" applyNumberFormat="1" applyFont="1" applyFill="1" applyBorder="1" applyAlignment="1">
      <alignment horizontal="center"/>
    </xf>
    <xf numFmtId="165" fontId="7" fillId="0" borderId="45" xfId="0" applyNumberFormat="1" applyFont="1" applyFill="1" applyBorder="1" applyAlignment="1">
      <alignment horizontal="center" vertical="center"/>
    </xf>
    <xf numFmtId="165" fontId="11" fillId="0" borderId="25" xfId="0" applyNumberFormat="1" applyFont="1" applyFill="1" applyBorder="1" applyAlignment="1">
      <alignment horizontal="center"/>
    </xf>
    <xf numFmtId="165" fontId="11" fillId="0" borderId="19" xfId="0" applyNumberFormat="1" applyFont="1" applyFill="1" applyBorder="1" applyAlignment="1">
      <alignment horizontal="center"/>
    </xf>
    <xf numFmtId="165" fontId="12" fillId="0" borderId="16" xfId="0" applyNumberFormat="1" applyFont="1" applyFill="1" applyBorder="1" applyAlignment="1" applyProtection="1">
      <alignment horizontal="center" vertical="center"/>
      <protection locked="0"/>
    </xf>
    <xf numFmtId="9" fontId="11" fillId="0" borderId="24" xfId="60" applyFont="1" applyFill="1" applyBorder="1" applyAlignment="1">
      <alignment horizontal="center"/>
    </xf>
    <xf numFmtId="9" fontId="11" fillId="0" borderId="18" xfId="60" applyFont="1" applyFill="1" applyBorder="1" applyAlignment="1">
      <alignment horizontal="center"/>
    </xf>
    <xf numFmtId="9" fontId="11" fillId="0" borderId="0" xfId="60" applyFont="1" applyFill="1" applyAlignment="1">
      <alignment/>
    </xf>
    <xf numFmtId="2" fontId="11" fillId="0" borderId="49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54" xfId="0" applyNumberFormat="1" applyFont="1" applyFill="1" applyBorder="1" applyAlignment="1">
      <alignment horizontal="center"/>
    </xf>
    <xf numFmtId="0" fontId="13" fillId="0" borderId="55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1" fontId="11" fillId="0" borderId="24" xfId="60" applyNumberFormat="1" applyFont="1" applyFill="1" applyBorder="1" applyAlignment="1">
      <alignment horizontal="center"/>
    </xf>
    <xf numFmtId="0" fontId="66" fillId="34" borderId="20" xfId="0" applyFont="1" applyFill="1" applyBorder="1" applyAlignment="1">
      <alignment horizontal="center"/>
    </xf>
    <xf numFmtId="0" fontId="2" fillId="34" borderId="10" xfId="56" applyFont="1" applyFill="1" applyBorder="1" applyAlignment="1" applyProtection="1">
      <alignment horizontal="center"/>
      <protection locked="0"/>
    </xf>
    <xf numFmtId="0" fontId="6" fillId="34" borderId="20" xfId="56" applyFont="1" applyFill="1" applyBorder="1" applyAlignment="1" applyProtection="1">
      <alignment horizontal="center"/>
      <protection locked="0"/>
    </xf>
    <xf numFmtId="2" fontId="11" fillId="34" borderId="18" xfId="0" applyNumberFormat="1" applyFont="1" applyFill="1" applyBorder="1" applyAlignment="1">
      <alignment horizontal="center"/>
    </xf>
    <xf numFmtId="2" fontId="11" fillId="34" borderId="49" xfId="0" applyNumberFormat="1" applyFont="1" applyFill="1" applyBorder="1" applyAlignment="1">
      <alignment horizontal="center"/>
    </xf>
    <xf numFmtId="1" fontId="10" fillId="34" borderId="48" xfId="57" applyNumberFormat="1" applyFont="1" applyFill="1" applyBorder="1" applyAlignment="1" applyProtection="1">
      <alignment horizontal="center" vertical="center"/>
      <protection locked="0"/>
    </xf>
    <xf numFmtId="1" fontId="10" fillId="34" borderId="10" xfId="57" applyNumberFormat="1" applyFont="1" applyFill="1" applyBorder="1" applyAlignment="1" applyProtection="1">
      <alignment horizontal="center" vertical="center"/>
      <protection locked="0"/>
    </xf>
    <xf numFmtId="164" fontId="11" fillId="34" borderId="49" xfId="0" applyNumberFormat="1" applyFont="1" applyFill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1" fontId="11" fillId="34" borderId="49" xfId="0" applyNumberFormat="1" applyFont="1" applyFill="1" applyBorder="1" applyAlignment="1">
      <alignment horizontal="center"/>
    </xf>
    <xf numFmtId="166" fontId="11" fillId="34" borderId="19" xfId="0" applyNumberFormat="1" applyFont="1" applyFill="1" applyBorder="1" applyAlignment="1">
      <alignment horizontal="center"/>
    </xf>
    <xf numFmtId="165" fontId="11" fillId="34" borderId="20" xfId="0" applyNumberFormat="1" applyFont="1" applyFill="1" applyBorder="1" applyAlignment="1">
      <alignment horizontal="center"/>
    </xf>
    <xf numFmtId="166" fontId="11" fillId="34" borderId="18" xfId="0" applyNumberFormat="1" applyFont="1" applyFill="1" applyBorder="1" applyAlignment="1">
      <alignment horizontal="center"/>
    </xf>
    <xf numFmtId="165" fontId="11" fillId="34" borderId="21" xfId="0" applyNumberFormat="1" applyFont="1" applyFill="1" applyBorder="1" applyAlignment="1">
      <alignment horizontal="center"/>
    </xf>
    <xf numFmtId="165" fontId="11" fillId="34" borderId="19" xfId="0" applyNumberFormat="1" applyFont="1" applyFill="1" applyBorder="1" applyAlignment="1">
      <alignment horizontal="center"/>
    </xf>
    <xf numFmtId="165" fontId="11" fillId="34" borderId="10" xfId="0" applyNumberFormat="1" applyFont="1" applyFill="1" applyBorder="1" applyAlignment="1">
      <alignment horizontal="center"/>
    </xf>
    <xf numFmtId="2" fontId="11" fillId="34" borderId="29" xfId="0" applyNumberFormat="1" applyFont="1" applyFill="1" applyBorder="1" applyAlignment="1">
      <alignment horizontal="center"/>
    </xf>
    <xf numFmtId="9" fontId="11" fillId="34" borderId="18" xfId="60" applyFont="1" applyFill="1" applyBorder="1" applyAlignment="1">
      <alignment horizontal="center"/>
    </xf>
    <xf numFmtId="1" fontId="11" fillId="34" borderId="18" xfId="0" applyNumberFormat="1" applyFont="1" applyFill="1" applyBorder="1" applyAlignment="1">
      <alignment horizontal="center"/>
    </xf>
    <xf numFmtId="0" fontId="68" fillId="0" borderId="20" xfId="56" applyFont="1" applyFill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4" fontId="45" fillId="0" borderId="0" xfId="57" applyNumberFormat="1" applyFont="1" applyFill="1" applyBorder="1" applyAlignment="1" applyProtection="1">
      <alignment horizontal="center" vertical="center"/>
      <protection locked="0"/>
    </xf>
    <xf numFmtId="1" fontId="0" fillId="0" borderId="38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45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56" applyNumberFormat="1" applyFont="1" applyFill="1" applyBorder="1" applyAlignment="1" applyProtection="1">
      <alignment horizontal="center" vertical="center"/>
      <protection locked="0"/>
    </xf>
    <xf numFmtId="1" fontId="45" fillId="0" borderId="0" xfId="56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quotePrefix="1">
      <alignment horizontal="center"/>
    </xf>
    <xf numFmtId="0" fontId="14" fillId="34" borderId="20" xfId="56" applyFont="1" applyFill="1" applyBorder="1" applyAlignment="1" applyProtection="1">
      <alignment horizontal="center"/>
      <protection locked="0"/>
    </xf>
    <xf numFmtId="0" fontId="69" fillId="0" borderId="20" xfId="56" applyFont="1" applyFill="1" applyBorder="1" applyAlignment="1" applyProtection="1">
      <alignment horizontal="center"/>
      <protection locked="0"/>
    </xf>
    <xf numFmtId="0" fontId="69" fillId="34" borderId="20" xfId="56" applyFont="1" applyFill="1" applyBorder="1" applyAlignment="1" applyProtection="1">
      <alignment horizontal="center"/>
      <protection locked="0"/>
    </xf>
    <xf numFmtId="2" fontId="11" fillId="0" borderId="24" xfId="60" applyNumberFormat="1" applyFont="1" applyFill="1" applyBorder="1" applyAlignment="1">
      <alignment horizontal="center"/>
    </xf>
    <xf numFmtId="2" fontId="11" fillId="0" borderId="18" xfId="60" applyNumberFormat="1" applyFont="1" applyFill="1" applyBorder="1" applyAlignment="1">
      <alignment horizontal="center"/>
    </xf>
    <xf numFmtId="2" fontId="11" fillId="34" borderId="18" xfId="60" applyNumberFormat="1" applyFont="1" applyFill="1" applyBorder="1" applyAlignment="1">
      <alignment horizontal="center"/>
    </xf>
    <xf numFmtId="2" fontId="11" fillId="0" borderId="0" xfId="60" applyNumberFormat="1" applyFont="1" applyFill="1" applyAlignment="1">
      <alignment/>
    </xf>
    <xf numFmtId="0" fontId="69" fillId="0" borderId="20" xfId="56" applyFont="1" applyFill="1" applyBorder="1" applyAlignment="1" applyProtection="1">
      <alignment horizontal="center" vertical="center"/>
      <protection locked="0"/>
    </xf>
    <xf numFmtId="2" fontId="0" fillId="0" borderId="41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0" fillId="0" borderId="20" xfId="0" applyFont="1" applyFill="1" applyBorder="1" applyAlignment="1">
      <alignment horizontal="center"/>
    </xf>
    <xf numFmtId="2" fontId="45" fillId="0" borderId="22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2" fontId="45" fillId="0" borderId="20" xfId="0" applyNumberFormat="1" applyFont="1" applyFill="1" applyBorder="1" applyAlignment="1">
      <alignment horizontal="center"/>
    </xf>
    <xf numFmtId="2" fontId="45" fillId="0" borderId="52" xfId="0" applyNumberFormat="1" applyFont="1" applyFill="1" applyBorder="1" applyAlignment="1">
      <alignment horizontal="center"/>
    </xf>
    <xf numFmtId="2" fontId="45" fillId="0" borderId="21" xfId="0" applyNumberFormat="1" applyFont="1" applyFill="1" applyBorder="1" applyAlignment="1">
      <alignment horizontal="center"/>
    </xf>
    <xf numFmtId="2" fontId="45" fillId="0" borderId="18" xfId="0" applyNumberFormat="1" applyFont="1" applyFill="1" applyBorder="1" applyAlignment="1">
      <alignment horizontal="center"/>
    </xf>
    <xf numFmtId="2" fontId="45" fillId="0" borderId="19" xfId="0" applyNumberFormat="1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2" fontId="45" fillId="0" borderId="12" xfId="0" applyNumberFormat="1" applyFont="1" applyFill="1" applyBorder="1" applyAlignment="1">
      <alignment horizontal="center"/>
    </xf>
    <xf numFmtId="10" fontId="45" fillId="0" borderId="12" xfId="0" applyNumberFormat="1" applyFont="1" applyFill="1" applyBorder="1" applyAlignment="1">
      <alignment horizontal="center"/>
    </xf>
    <xf numFmtId="2" fontId="45" fillId="0" borderId="12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14" fillId="0" borderId="10" xfId="56" applyFont="1" applyFill="1" applyBorder="1" applyAlignment="1" applyProtection="1">
      <alignment horizontal="center" vertical="center"/>
      <protection locked="0"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0" fontId="14" fillId="0" borderId="10" xfId="56" applyFont="1" applyFill="1" applyBorder="1" applyAlignment="1" applyProtection="1">
      <alignment horizontal="center" vertical="center" wrapText="1"/>
      <protection locked="0"/>
    </xf>
    <xf numFmtId="2" fontId="1" fillId="0" borderId="56" xfId="0" applyNumberFormat="1" applyFont="1" applyBorder="1" applyAlignment="1">
      <alignment horizontal="center" vertical="center"/>
    </xf>
    <xf numFmtId="0" fontId="66" fillId="36" borderId="20" xfId="0" applyFont="1" applyFill="1" applyBorder="1" applyAlignment="1">
      <alignment horizontal="center"/>
    </xf>
    <xf numFmtId="0" fontId="2" fillId="36" borderId="10" xfId="56" applyFont="1" applyFill="1" applyBorder="1" applyAlignment="1" applyProtection="1">
      <alignment horizontal="center"/>
      <protection locked="0"/>
    </xf>
    <xf numFmtId="0" fontId="68" fillId="36" borderId="20" xfId="56" applyFont="1" applyFill="1" applyBorder="1" applyAlignment="1" applyProtection="1">
      <alignment horizontal="center"/>
      <protection locked="0"/>
    </xf>
    <xf numFmtId="2" fontId="11" fillId="36" borderId="18" xfId="0" applyNumberFormat="1" applyFont="1" applyFill="1" applyBorder="1" applyAlignment="1">
      <alignment horizontal="center"/>
    </xf>
    <xf numFmtId="2" fontId="11" fillId="36" borderId="49" xfId="0" applyNumberFormat="1" applyFont="1" applyFill="1" applyBorder="1" applyAlignment="1">
      <alignment horizontal="center"/>
    </xf>
    <xf numFmtId="1" fontId="10" fillId="36" borderId="48" xfId="57" applyNumberFormat="1" applyFont="1" applyFill="1" applyBorder="1" applyAlignment="1" applyProtection="1">
      <alignment horizontal="center" vertical="center"/>
      <protection locked="0"/>
    </xf>
    <xf numFmtId="1" fontId="10" fillId="36" borderId="10" xfId="57" applyNumberFormat="1" applyFont="1" applyFill="1" applyBorder="1" applyAlignment="1" applyProtection="1">
      <alignment horizontal="center" vertical="center"/>
      <protection locked="0"/>
    </xf>
    <xf numFmtId="164" fontId="11" fillId="36" borderId="49" xfId="0" applyNumberFormat="1" applyFont="1" applyFill="1" applyBorder="1" applyAlignment="1">
      <alignment horizontal="center"/>
    </xf>
    <xf numFmtId="0" fontId="11" fillId="36" borderId="48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1" fontId="11" fillId="36" borderId="49" xfId="0" applyNumberFormat="1" applyFont="1" applyFill="1" applyBorder="1" applyAlignment="1">
      <alignment horizontal="center"/>
    </xf>
    <xf numFmtId="166" fontId="11" fillId="36" borderId="19" xfId="0" applyNumberFormat="1" applyFont="1" applyFill="1" applyBorder="1" applyAlignment="1">
      <alignment horizontal="center"/>
    </xf>
    <xf numFmtId="165" fontId="11" fillId="36" borderId="20" xfId="0" applyNumberFormat="1" applyFont="1" applyFill="1" applyBorder="1" applyAlignment="1">
      <alignment horizontal="center"/>
    </xf>
    <xf numFmtId="166" fontId="11" fillId="36" borderId="18" xfId="0" applyNumberFormat="1" applyFont="1" applyFill="1" applyBorder="1" applyAlignment="1">
      <alignment horizontal="center"/>
    </xf>
    <xf numFmtId="165" fontId="11" fillId="36" borderId="21" xfId="0" applyNumberFormat="1" applyFont="1" applyFill="1" applyBorder="1" applyAlignment="1">
      <alignment horizontal="center"/>
    </xf>
    <xf numFmtId="165" fontId="11" fillId="36" borderId="19" xfId="0" applyNumberFormat="1" applyFont="1" applyFill="1" applyBorder="1" applyAlignment="1">
      <alignment horizontal="center"/>
    </xf>
    <xf numFmtId="165" fontId="11" fillId="36" borderId="10" xfId="0" applyNumberFormat="1" applyFont="1" applyFill="1" applyBorder="1" applyAlignment="1">
      <alignment horizontal="center"/>
    </xf>
    <xf numFmtId="2" fontId="11" fillId="36" borderId="29" xfId="0" applyNumberFormat="1" applyFont="1" applyFill="1" applyBorder="1" applyAlignment="1">
      <alignment horizontal="center"/>
    </xf>
    <xf numFmtId="9" fontId="11" fillId="36" borderId="18" xfId="60" applyFont="1" applyFill="1" applyBorder="1" applyAlignment="1">
      <alignment horizontal="center"/>
    </xf>
    <xf numFmtId="2" fontId="11" fillId="36" borderId="18" xfId="60" applyNumberFormat="1" applyFont="1" applyFill="1" applyBorder="1" applyAlignment="1">
      <alignment horizontal="center"/>
    </xf>
    <xf numFmtId="1" fontId="11" fillId="36" borderId="18" xfId="0" applyNumberFormat="1" applyFont="1" applyFill="1" applyBorder="1" applyAlignment="1">
      <alignment horizontal="center"/>
    </xf>
    <xf numFmtId="0" fontId="11" fillId="36" borderId="0" xfId="0" applyFont="1" applyFill="1" applyAlignment="1">
      <alignment/>
    </xf>
    <xf numFmtId="0" fontId="64" fillId="36" borderId="20" xfId="0" applyFont="1" applyFill="1" applyBorder="1" applyAlignment="1">
      <alignment horizontal="center"/>
    </xf>
    <xf numFmtId="0" fontId="3" fillId="36" borderId="10" xfId="56" applyFont="1" applyFill="1" applyBorder="1" applyAlignment="1" applyProtection="1">
      <alignment horizontal="center"/>
      <protection locked="0"/>
    </xf>
    <xf numFmtId="0" fontId="69" fillId="36" borderId="20" xfId="56" applyFont="1" applyFill="1" applyBorder="1" applyAlignment="1" applyProtection="1">
      <alignment horizontal="center"/>
      <protection locked="0"/>
    </xf>
    <xf numFmtId="2" fontId="0" fillId="36" borderId="22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0" fillId="36" borderId="20" xfId="0" applyNumberFormat="1" applyFill="1" applyBorder="1" applyAlignment="1">
      <alignment horizontal="center"/>
    </xf>
    <xf numFmtId="2" fontId="0" fillId="36" borderId="52" xfId="0" applyNumberFormat="1" applyFill="1" applyBorder="1" applyAlignment="1">
      <alignment horizontal="center"/>
    </xf>
    <xf numFmtId="2" fontId="0" fillId="36" borderId="21" xfId="0" applyNumberFormat="1" applyFill="1" applyBorder="1" applyAlignment="1">
      <alignment horizontal="center"/>
    </xf>
    <xf numFmtId="2" fontId="0" fillId="36" borderId="18" xfId="0" applyNumberFormat="1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10" fontId="0" fillId="36" borderId="12" xfId="0" applyNumberFormat="1" applyFill="1" applyBorder="1" applyAlignment="1">
      <alignment horizontal="center"/>
    </xf>
    <xf numFmtId="2" fontId="0" fillId="36" borderId="12" xfId="6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0" fontId="0" fillId="36" borderId="0" xfId="0" applyNumberFormat="1" applyFill="1" applyAlignment="1">
      <alignment/>
    </xf>
    <xf numFmtId="0" fontId="64" fillId="36" borderId="20" xfId="0" applyFont="1" applyFill="1" applyBorder="1" applyAlignment="1">
      <alignment horizontal="center" vertical="center"/>
    </xf>
    <xf numFmtId="0" fontId="3" fillId="36" borderId="10" xfId="56" applyFont="1" applyFill="1" applyBorder="1" applyAlignment="1" applyProtection="1">
      <alignment horizontal="center" vertical="center"/>
      <protection locked="0"/>
    </xf>
    <xf numFmtId="0" fontId="69" fillId="36" borderId="20" xfId="56" applyFont="1" applyFill="1" applyBorder="1" applyAlignment="1" applyProtection="1">
      <alignment horizontal="center" vertical="center"/>
      <protection locked="0"/>
    </xf>
    <xf numFmtId="2" fontId="0" fillId="36" borderId="41" xfId="0" applyNumberFormat="1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2" fontId="0" fillId="36" borderId="39" xfId="0" applyNumberFormat="1" applyFill="1" applyBorder="1" applyAlignment="1">
      <alignment horizontal="center" vertical="center"/>
    </xf>
    <xf numFmtId="1" fontId="0" fillId="36" borderId="39" xfId="0" applyNumberForma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52" applyAlignment="1" applyProtection="1">
      <alignment/>
      <protection/>
    </xf>
    <xf numFmtId="0" fontId="19" fillId="0" borderId="0" xfId="0" applyFont="1" applyAlignment="1">
      <alignment wrapText="1"/>
    </xf>
    <xf numFmtId="0" fontId="6" fillId="0" borderId="0" xfId="0" applyFont="1" applyAlignment="1" quotePrefix="1">
      <alignment/>
    </xf>
    <xf numFmtId="0" fontId="2" fillId="0" borderId="0" xfId="0" applyFont="1" applyAlignment="1" quotePrefix="1">
      <alignment wrapText="1"/>
    </xf>
    <xf numFmtId="0" fontId="2" fillId="0" borderId="0" xfId="0" applyFont="1" applyAlignment="1" quotePrefix="1">
      <alignment/>
    </xf>
    <xf numFmtId="1" fontId="6" fillId="0" borderId="0" xfId="0" applyNumberFormat="1" applyFont="1" applyAlignment="1" quotePrefix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" fontId="2" fillId="0" borderId="0" xfId="0" applyNumberFormat="1" applyFont="1" applyAlignment="1" quotePrefix="1">
      <alignment/>
    </xf>
    <xf numFmtId="1" fontId="70" fillId="0" borderId="0" xfId="0" applyNumberFormat="1" applyFont="1" applyAlignment="1">
      <alignment/>
    </xf>
    <xf numFmtId="0" fontId="62" fillId="0" borderId="0" xfId="0" applyFont="1" applyAlignment="1">
      <alignment/>
    </xf>
    <xf numFmtId="2" fontId="12" fillId="0" borderId="57" xfId="0" applyNumberFormat="1" applyFont="1" applyFill="1" applyBorder="1" applyAlignment="1" applyProtection="1">
      <alignment horizontal="center" vertical="center"/>
      <protection locked="0"/>
    </xf>
    <xf numFmtId="2" fontId="12" fillId="0" borderId="58" xfId="0" applyNumberFormat="1" applyFont="1" applyFill="1" applyBorder="1" applyAlignment="1" applyProtection="1">
      <alignment horizontal="center" vertical="center"/>
      <protection locked="0"/>
    </xf>
    <xf numFmtId="0" fontId="7" fillId="34" borderId="59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9" fontId="12" fillId="0" borderId="57" xfId="60" applyFont="1" applyFill="1" applyBorder="1" applyAlignment="1" applyProtection="1">
      <alignment horizontal="center" vertical="center"/>
      <protection locked="0"/>
    </xf>
    <xf numFmtId="9" fontId="12" fillId="0" borderId="58" xfId="60" applyFont="1" applyFill="1" applyBorder="1" applyAlignment="1" applyProtection="1">
      <alignment horizontal="center" vertical="center"/>
      <protection locked="0"/>
    </xf>
    <xf numFmtId="1" fontId="12" fillId="0" borderId="57" xfId="0" applyNumberFormat="1" applyFont="1" applyFill="1" applyBorder="1" applyAlignment="1" applyProtection="1">
      <alignment horizontal="center" vertical="center"/>
      <protection locked="0"/>
    </xf>
    <xf numFmtId="1" fontId="12" fillId="0" borderId="58" xfId="0" applyNumberFormat="1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>
      <alignment horizontal="center" vertical="center"/>
    </xf>
    <xf numFmtId="1" fontId="12" fillId="34" borderId="61" xfId="56" applyNumberFormat="1" applyFont="1" applyFill="1" applyBorder="1" applyAlignment="1" applyProtection="1">
      <alignment horizontal="center" vertical="center"/>
      <protection locked="0"/>
    </xf>
    <xf numFmtId="1" fontId="12" fillId="34" borderId="62" xfId="56" applyNumberFormat="1" applyFont="1" applyFill="1" applyBorder="1" applyAlignment="1" applyProtection="1">
      <alignment horizontal="center" vertical="center"/>
      <protection locked="0"/>
    </xf>
    <xf numFmtId="1" fontId="12" fillId="34" borderId="63" xfId="57" applyNumberFormat="1" applyFont="1" applyFill="1" applyBorder="1" applyAlignment="1" applyProtection="1">
      <alignment horizontal="center" vertical="center"/>
      <protection locked="0"/>
    </xf>
    <xf numFmtId="1" fontId="12" fillId="34" borderId="64" xfId="57" applyNumberFormat="1" applyFont="1" applyFill="1" applyBorder="1" applyAlignment="1" applyProtection="1">
      <alignment horizontal="center" vertical="center"/>
      <protection locked="0"/>
    </xf>
    <xf numFmtId="1" fontId="12" fillId="34" borderId="65" xfId="57" applyNumberFormat="1" applyFont="1" applyFill="1" applyBorder="1" applyAlignment="1" applyProtection="1">
      <alignment horizontal="center" vertical="center"/>
      <protection locked="0"/>
    </xf>
    <xf numFmtId="1" fontId="12" fillId="34" borderId="59" xfId="56" applyNumberFormat="1" applyFont="1" applyFill="1" applyBorder="1" applyAlignment="1" applyProtection="1">
      <alignment horizontal="center" vertical="center"/>
      <protection locked="0"/>
    </xf>
    <xf numFmtId="1" fontId="12" fillId="34" borderId="55" xfId="56" applyNumberFormat="1" applyFont="1" applyFill="1" applyBorder="1" applyAlignment="1" applyProtection="1">
      <alignment horizontal="center" vertical="center"/>
      <protection locked="0"/>
    </xf>
    <xf numFmtId="1" fontId="12" fillId="34" borderId="66" xfId="56" applyNumberFormat="1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>
      <alignment horizontal="center" vertical="center"/>
    </xf>
    <xf numFmtId="0" fontId="12" fillId="0" borderId="61" xfId="0" applyFont="1" applyFill="1" applyBorder="1" applyAlignment="1" applyProtection="1">
      <alignment horizontal="center" vertical="center"/>
      <protection locked="0"/>
    </xf>
    <xf numFmtId="0" fontId="12" fillId="0" borderId="60" xfId="0" applyFont="1" applyFill="1" applyBorder="1" applyAlignment="1" applyProtection="1">
      <alignment horizontal="center" vertical="center"/>
      <protection locked="0"/>
    </xf>
    <xf numFmtId="1" fontId="12" fillId="0" borderId="18" xfId="56" applyNumberFormat="1" applyFont="1" applyFill="1" applyBorder="1" applyAlignment="1" applyProtection="1">
      <alignment horizontal="center" vertical="center"/>
      <protection locked="0"/>
    </xf>
    <xf numFmtId="1" fontId="12" fillId="0" borderId="14" xfId="56" applyNumberFormat="1" applyFont="1" applyFill="1" applyBorder="1" applyAlignment="1" applyProtection="1">
      <alignment horizontal="center" vertical="center"/>
      <protection locked="0"/>
    </xf>
    <xf numFmtId="1" fontId="12" fillId="0" borderId="49" xfId="56" applyNumberFormat="1" applyFont="1" applyFill="1" applyBorder="1" applyAlignment="1" applyProtection="1">
      <alignment horizontal="center" vertical="center"/>
      <protection locked="0"/>
    </xf>
    <xf numFmtId="1" fontId="12" fillId="0" borderId="67" xfId="56" applyNumberFormat="1" applyFont="1" applyFill="1" applyBorder="1" applyAlignment="1" applyProtection="1">
      <alignment horizontal="center" vertical="center"/>
      <protection locked="0"/>
    </xf>
    <xf numFmtId="1" fontId="12" fillId="0" borderId="63" xfId="56" applyNumberFormat="1" applyFont="1" applyFill="1" applyBorder="1" applyAlignment="1" applyProtection="1">
      <alignment horizontal="center" vertical="center"/>
      <protection locked="0"/>
    </xf>
    <xf numFmtId="1" fontId="12" fillId="0" borderId="68" xfId="56" applyNumberFormat="1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>
      <alignment horizontal="center" vertical="center"/>
    </xf>
    <xf numFmtId="1" fontId="12" fillId="0" borderId="64" xfId="56" applyNumberFormat="1" applyFont="1" applyFill="1" applyBorder="1" applyAlignment="1" applyProtection="1">
      <alignment horizontal="center" vertical="center"/>
      <protection locked="0"/>
    </xf>
    <xf numFmtId="1" fontId="12" fillId="0" borderId="33" xfId="56" applyNumberFormat="1" applyFont="1" applyFill="1" applyBorder="1" applyAlignment="1" applyProtection="1">
      <alignment horizontal="center" vertical="center"/>
      <protection locked="0"/>
    </xf>
    <xf numFmtId="1" fontId="12" fillId="0" borderId="65" xfId="56" applyNumberFormat="1" applyFont="1" applyFill="1" applyBorder="1" applyAlignment="1" applyProtection="1">
      <alignment horizontal="center" vertical="center"/>
      <protection locked="0"/>
    </xf>
    <xf numFmtId="1" fontId="12" fillId="0" borderId="69" xfId="56" applyNumberFormat="1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2" fontId="12" fillId="0" borderId="57" xfId="60" applyNumberFormat="1" applyFont="1" applyFill="1" applyBorder="1" applyAlignment="1" applyProtection="1">
      <alignment horizontal="center" vertical="center"/>
      <protection locked="0"/>
    </xf>
    <xf numFmtId="2" fontId="12" fillId="0" borderId="58" xfId="60" applyNumberFormat="1" applyFont="1" applyFill="1" applyBorder="1" applyAlignment="1" applyProtection="1">
      <alignment horizontal="center" vertical="center"/>
      <protection locked="0"/>
    </xf>
    <xf numFmtId="9" fontId="12" fillId="0" borderId="57" xfId="60" applyFont="1" applyFill="1" applyBorder="1" applyAlignment="1" applyProtection="1">
      <alignment horizontal="center" vertical="center" wrapText="1"/>
      <protection locked="0"/>
    </xf>
    <xf numFmtId="9" fontId="12" fillId="0" borderId="58" xfId="60" applyFont="1" applyFill="1" applyBorder="1" applyAlignment="1" applyProtection="1">
      <alignment horizontal="center" vertical="center" wrapText="1"/>
      <protection locked="0"/>
    </xf>
    <xf numFmtId="164" fontId="12" fillId="0" borderId="65" xfId="56" applyNumberFormat="1" applyFont="1" applyFill="1" applyBorder="1" applyAlignment="1" applyProtection="1">
      <alignment horizontal="center" vertical="center"/>
      <protection locked="0"/>
    </xf>
    <xf numFmtId="164" fontId="12" fillId="0" borderId="69" xfId="56" applyNumberFormat="1" applyFont="1" applyFill="1" applyBorder="1" applyAlignment="1" applyProtection="1">
      <alignment horizontal="center" vertical="center"/>
      <protection locked="0"/>
    </xf>
    <xf numFmtId="0" fontId="71" fillId="34" borderId="72" xfId="0" applyFont="1" applyFill="1" applyBorder="1" applyAlignment="1">
      <alignment horizontal="center" vertical="center"/>
    </xf>
    <xf numFmtId="0" fontId="71" fillId="34" borderId="33" xfId="0" applyFont="1" applyFill="1" applyBorder="1" applyAlignment="1">
      <alignment horizontal="center" vertical="center"/>
    </xf>
    <xf numFmtId="0" fontId="71" fillId="34" borderId="73" xfId="0" applyFont="1" applyFill="1" applyBorder="1" applyAlignment="1">
      <alignment horizontal="center" vertical="center"/>
    </xf>
    <xf numFmtId="0" fontId="71" fillId="34" borderId="34" xfId="0" applyFont="1" applyFill="1" applyBorder="1" applyAlignment="1">
      <alignment horizontal="center" vertical="center"/>
    </xf>
    <xf numFmtId="2" fontId="5" fillId="34" borderId="74" xfId="0" applyNumberFormat="1" applyFont="1" applyFill="1" applyBorder="1" applyAlignment="1">
      <alignment horizontal="center" vertical="center"/>
    </xf>
    <xf numFmtId="2" fontId="5" fillId="34" borderId="75" xfId="0" applyNumberFormat="1" applyFont="1" applyFill="1" applyBorder="1" applyAlignment="1">
      <alignment horizontal="center" vertical="center"/>
    </xf>
    <xf numFmtId="2" fontId="4" fillId="34" borderId="74" xfId="0" applyNumberFormat="1" applyFont="1" applyFill="1" applyBorder="1" applyAlignment="1" applyProtection="1">
      <alignment horizontal="center" vertical="center"/>
      <protection locked="0"/>
    </xf>
    <xf numFmtId="2" fontId="4" fillId="34" borderId="75" xfId="0" applyNumberFormat="1" applyFont="1" applyFill="1" applyBorder="1" applyAlignment="1" applyProtection="1">
      <alignment horizontal="center" vertical="center"/>
      <protection locked="0"/>
    </xf>
    <xf numFmtId="0" fontId="4" fillId="34" borderId="74" xfId="0" applyFont="1" applyFill="1" applyBorder="1" applyAlignment="1" applyProtection="1">
      <alignment horizontal="center" vertical="center"/>
      <protection locked="0"/>
    </xf>
    <xf numFmtId="0" fontId="4" fillId="34" borderId="75" xfId="0" applyFont="1" applyFill="1" applyBorder="1" applyAlignment="1" applyProtection="1">
      <alignment horizontal="center" vertical="center"/>
      <protection locked="0"/>
    </xf>
    <xf numFmtId="1" fontId="43" fillId="0" borderId="74" xfId="56" applyNumberFormat="1" applyFont="1" applyFill="1" applyBorder="1" applyAlignment="1" applyProtection="1">
      <alignment horizontal="center"/>
      <protection locked="0"/>
    </xf>
    <xf numFmtId="1" fontId="43" fillId="0" borderId="45" xfId="56" applyNumberFormat="1" applyFont="1" applyFill="1" applyBorder="1" applyAlignment="1" applyProtection="1">
      <alignment horizontal="center"/>
      <protection locked="0"/>
    </xf>
    <xf numFmtId="1" fontId="43" fillId="0" borderId="42" xfId="56" applyNumberFormat="1" applyFont="1" applyFill="1" applyBorder="1" applyAlignment="1" applyProtection="1">
      <alignment horizontal="center"/>
      <protection locked="0"/>
    </xf>
    <xf numFmtId="1" fontId="43" fillId="0" borderId="76" xfId="56" applyNumberFormat="1" applyFont="1" applyFill="1" applyBorder="1" applyAlignment="1" applyProtection="1">
      <alignment horizontal="center"/>
      <protection locked="0"/>
    </xf>
    <xf numFmtId="1" fontId="43" fillId="34" borderId="74" xfId="56" applyNumberFormat="1" applyFont="1" applyFill="1" applyBorder="1" applyAlignment="1" applyProtection="1">
      <alignment horizontal="center" vertical="center"/>
      <protection locked="0"/>
    </xf>
    <xf numFmtId="1" fontId="43" fillId="34" borderId="42" xfId="56" applyNumberFormat="1" applyFont="1" applyFill="1" applyBorder="1" applyAlignment="1" applyProtection="1">
      <alignment horizontal="center" vertical="center"/>
      <protection locked="0"/>
    </xf>
    <xf numFmtId="164" fontId="43" fillId="34" borderId="74" xfId="57" applyNumberFormat="1" applyFont="1" applyFill="1" applyBorder="1" applyAlignment="1" applyProtection="1">
      <alignment horizontal="center" vertical="center"/>
      <protection locked="0"/>
    </xf>
    <xf numFmtId="164" fontId="43" fillId="34" borderId="42" xfId="57" applyNumberFormat="1" applyFont="1" applyFill="1" applyBorder="1" applyAlignment="1" applyProtection="1">
      <alignment horizontal="center" vertical="center"/>
      <protection locked="0"/>
    </xf>
    <xf numFmtId="164" fontId="43" fillId="34" borderId="74" xfId="56" applyNumberFormat="1" applyFont="1" applyFill="1" applyBorder="1" applyAlignment="1" applyProtection="1">
      <alignment horizontal="center" vertical="center"/>
      <protection locked="0"/>
    </xf>
    <xf numFmtId="164" fontId="43" fillId="34" borderId="42" xfId="56" applyNumberFormat="1" applyFont="1" applyFill="1" applyBorder="1" applyAlignment="1" applyProtection="1">
      <alignment horizontal="center" vertical="center"/>
      <protection locked="0"/>
    </xf>
    <xf numFmtId="0" fontId="0" fillId="34" borderId="77" xfId="0" applyFill="1" applyBorder="1" applyAlignment="1">
      <alignment horizontal="center"/>
    </xf>
    <xf numFmtId="0" fontId="0" fillId="34" borderId="78" xfId="0" applyFill="1" applyBorder="1" applyAlignment="1">
      <alignment horizontal="center"/>
    </xf>
    <xf numFmtId="2" fontId="4" fillId="34" borderId="42" xfId="0" applyNumberFormat="1" applyFont="1" applyFill="1" applyBorder="1" applyAlignment="1" applyProtection="1">
      <alignment horizontal="center" vertical="center"/>
      <protection locked="0"/>
    </xf>
    <xf numFmtId="1" fontId="4" fillId="34" borderId="74" xfId="56" applyNumberFormat="1" applyFont="1" applyFill="1" applyBorder="1" applyAlignment="1" applyProtection="1">
      <alignment horizontal="center" vertical="center"/>
      <protection locked="0"/>
    </xf>
    <xf numFmtId="1" fontId="4" fillId="34" borderId="42" xfId="56" applyNumberFormat="1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center" vertical="center"/>
      <protection locked="0"/>
    </xf>
    <xf numFmtId="1" fontId="4" fillId="34" borderId="77" xfId="56" applyNumberFormat="1" applyFont="1" applyFill="1" applyBorder="1" applyAlignment="1" applyProtection="1">
      <alignment horizontal="center" vertical="center"/>
      <protection locked="0"/>
    </xf>
    <xf numFmtId="1" fontId="4" fillId="34" borderId="78" xfId="56" applyNumberFormat="1" applyFont="1" applyFill="1" applyBorder="1" applyAlignment="1" applyProtection="1">
      <alignment horizontal="center" vertical="center"/>
      <protection locked="0"/>
    </xf>
    <xf numFmtId="2" fontId="4" fillId="34" borderId="77" xfId="0" applyNumberFormat="1" applyFont="1" applyFill="1" applyBorder="1" applyAlignment="1" applyProtection="1">
      <alignment horizontal="center" vertical="center"/>
      <protection locked="0"/>
    </xf>
    <xf numFmtId="2" fontId="4" fillId="34" borderId="79" xfId="0" applyNumberFormat="1" applyFont="1" applyFill="1" applyBorder="1" applyAlignment="1" applyProtection="1">
      <alignment horizontal="center" vertical="center"/>
      <protection locked="0"/>
    </xf>
    <xf numFmtId="2" fontId="4" fillId="34" borderId="78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e" xfId="56"/>
    <cellStyle name="Normale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head rice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225"/>
          <c:w val="0.991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'Lab descriptors + graphs'!$C$2:$C$132</c:f>
              <c:strCache/>
            </c:strRef>
          </c:cat>
          <c:val>
            <c:numRef>
              <c:f>'Lab descriptors + graphs'!$CD$2:$CD$132</c:f>
              <c:numCache/>
            </c:numRef>
          </c:val>
        </c:ser>
        <c:axId val="27287048"/>
        <c:axId val="44256841"/>
      </c:barChart>
      <c:catAx>
        <c:axId val="2728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56841"/>
        <c:crosses val="autoZero"/>
        <c:auto val="1"/>
        <c:lblOffset val="100"/>
        <c:tickLblSkip val="1"/>
        <c:noMultiLvlLbl val="0"/>
      </c:catAx>
      <c:valAx>
        <c:axId val="44256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87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Growth cycle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3"/>
          <c:y val="0.23775"/>
          <c:w val="0.396"/>
          <c:h val="0.66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'Agronomic traits + graphs'!$G$3:$G$7</c:f>
              <c:strCache/>
            </c:strRef>
          </c:cat>
          <c:val>
            <c:numRef>
              <c:f>'Agronomic traits + graphs'!$H$3:$H$7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"/>
          <c:y val="0.35125"/>
          <c:w val="0.19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Panicle lenght</a:t>
            </a:r>
          </a:p>
        </c:rich>
      </c:tx>
      <c:layout>
        <c:manualLayout>
          <c:xMode val="factor"/>
          <c:yMode val="factor"/>
          <c:x val="-0.000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03"/>
          <c:w val="0.978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'Field plant descriptors'!$C$2:$C$201</c:f>
              <c:strCache/>
            </c:strRef>
          </c:cat>
          <c:val>
            <c:numRef>
              <c:f>'Field plant descriptors'!$J$2:$J$201</c:f>
              <c:numCache/>
            </c:numRef>
          </c:val>
        </c:ser>
        <c:axId val="10562914"/>
        <c:axId val="27957363"/>
      </c:bar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57363"/>
        <c:crosses val="autoZero"/>
        <c:auto val="1"/>
        <c:lblOffset val="100"/>
        <c:tickLblSkip val="1"/>
        <c:noMultiLvlLbl val="0"/>
      </c:catAx>
      <c:valAx>
        <c:axId val="27957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lenght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62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Spikelet tip color</a:t>
            </a:r>
          </a:p>
        </c:rich>
      </c:tx>
      <c:layout>
        <c:manualLayout>
          <c:xMode val="factor"/>
          <c:yMode val="factor"/>
          <c:x val="-0.005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2215"/>
          <c:w val="0.54375"/>
          <c:h val="0.68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'Field grain descriptors + graph'!$H$2:$H$3</c:f>
              <c:strCache/>
            </c:strRef>
          </c:cat>
          <c:val>
            <c:numRef>
              <c:f>'Field grain descriptors + graph'!$I$2:$I$3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4635"/>
          <c:w val="0.25525"/>
          <c:h val="0.16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Lemma and palea pubescence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2475"/>
          <c:w val="0.8892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'Field grain descriptors + graph'!$J$2:$J$4</c:f>
              <c:strCache/>
            </c:strRef>
          </c:cat>
          <c:val>
            <c:numRef>
              <c:f>'Field grain descriptors + graph'!$K$2:$K$4</c:f>
              <c:numCache/>
            </c:numRef>
          </c:val>
        </c:ser>
        <c:axId val="50289676"/>
        <c:axId val="49953901"/>
      </c:barChart>
      <c:catAx>
        <c:axId val="5028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Classification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53901"/>
        <c:crosses val="autoZero"/>
        <c:auto val="1"/>
        <c:lblOffset val="100"/>
        <c:tickLblSkip val="1"/>
        <c:noMultiLvlLbl val="0"/>
      </c:catAx>
      <c:valAx>
        <c:axId val="49953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89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Awning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25"/>
          <c:y val="0.23775"/>
          <c:w val="0.4305"/>
          <c:h val="0.66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'Field grain descriptors + graph'!$L$2:$L$3</c:f>
              <c:strCache/>
            </c:strRef>
          </c:cat>
          <c:val>
            <c:numRef>
              <c:f>'Field grain descriptors + graph'!$M$2:$M$3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75"/>
          <c:y val="0.48375"/>
          <c:w val="0.14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 of nodes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25"/>
          <c:y val="0.17975"/>
          <c:w val="0.46175"/>
          <c:h val="0.77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'Graphs Field plant descriptors'!$B$2:$B$3</c:f>
              <c:strCache/>
            </c:strRef>
          </c:cat>
          <c:val>
            <c:numRef>
              <c:f>'Graphs Field plant descriptors'!$C$2:$C$3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75"/>
          <c:y val="0.4855"/>
          <c:w val="0.17275"/>
          <c:h val="0.16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 of internodes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"/>
          <c:y val="0.179"/>
          <c:w val="0.4627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'Graphs Field plant descriptors'!$D$2:$D$3</c:f>
              <c:strCache/>
            </c:strRef>
          </c:cat>
          <c:val>
            <c:numRef>
              <c:f>'Graphs Field plant descriptors'!$E$2:$E$3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48375"/>
          <c:w val="0.172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Sheat color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"/>
          <c:y val="0.179"/>
          <c:w val="0.4627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'Graphs Field plant descriptors'!$F$2:$F$3</c:f>
              <c:strCache/>
            </c:strRef>
          </c:cat>
          <c:val>
            <c:numRef>
              <c:f>'Graphs Field plant descriptors'!$G$2:$G$3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48375"/>
          <c:w val="0.172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Leaf blade color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325"/>
          <c:y val="0.17975"/>
          <c:w val="0.46175"/>
          <c:h val="0.77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'Graphs Field plant descriptors'!$H$2:$H$4</c:f>
              <c:strCache/>
            </c:strRef>
          </c:cat>
          <c:val>
            <c:numRef>
              <c:f>'Graphs Field plant descriptors'!$I$2:$I$4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75"/>
          <c:y val="0.43875"/>
          <c:w val="0.1705"/>
          <c:h val="0.255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Panicle type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75"/>
          <c:y val="0.179"/>
          <c:w val="0.4612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'Graphs Field plant descriptors'!$J$2:$J$4</c:f>
              <c:strCache/>
            </c:strRef>
          </c:cat>
          <c:val>
            <c:numRef>
              <c:f>'Graphs Field plant descriptors'!$K$2:$K$4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"/>
          <c:y val="0.44075"/>
          <c:w val="0.19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Milling yield</a:t>
            </a:r>
          </a:p>
        </c:rich>
      </c:tx>
      <c:layout>
        <c:manualLayout>
          <c:xMode val="factor"/>
          <c:yMode val="factor"/>
          <c:x val="-0.000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225"/>
          <c:w val="0.991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'Lab descriptors + graphs'!$C$2:$C$132</c:f>
              <c:strCache/>
            </c:strRef>
          </c:cat>
          <c:val>
            <c:numRef>
              <c:f>'Lab descriptors + graphs'!$CA$2:$CA$132</c:f>
              <c:numCache/>
            </c:numRef>
          </c:val>
        </c:ser>
        <c:axId val="62767250"/>
        <c:axId val="28034339"/>
      </c:barChart>
      <c:catAx>
        <c:axId val="6276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34339"/>
        <c:crosses val="autoZero"/>
        <c:auto val="1"/>
        <c:lblOffset val="100"/>
        <c:tickLblSkip val="1"/>
        <c:noMultiLvlLbl val="0"/>
      </c:catAx>
      <c:valAx>
        <c:axId val="28034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7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Panicle attitude of stem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3"/>
          <c:y val="0.17975"/>
          <c:w val="0.46175"/>
          <c:h val="0.77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'Graphs Field plant descriptors'!$L$2:$L$6</c:f>
              <c:strCache/>
            </c:strRef>
          </c:cat>
          <c:val>
            <c:numRef>
              <c:f>'Graphs Field plant descriptors'!$M$2:$M$6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75"/>
          <c:y val="0.3525"/>
          <c:w val="0.25375"/>
          <c:h val="0.428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grain shape</a:t>
            </a:r>
          </a:p>
        </c:rich>
      </c:tx>
      <c:layout>
        <c:manualLayout>
          <c:xMode val="factor"/>
          <c:yMode val="factor"/>
          <c:x val="-0.000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88"/>
          <c:w val="0.97425"/>
          <c:h val="0.45625"/>
        </c:manualLayout>
      </c:layout>
      <c:barChart>
        <c:barDir val="col"/>
        <c:grouping val="clustered"/>
        <c:varyColors val="0"/>
        <c:ser>
          <c:idx val="1"/>
          <c:order val="0"/>
          <c:tx>
            <c:v>2008</c:v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'Matrix Data'!$AC$4:$AC$123</c:f>
                <c:numCache>
                  <c:ptCount val="120"/>
                  <c:pt idx="0">
                    <c:v>0.15120999228621546</c:v>
                  </c:pt>
                  <c:pt idx="1">
                    <c:v>0</c:v>
                  </c:pt>
                  <c:pt idx="2">
                    <c:v>0.16241462733167772</c:v>
                  </c:pt>
                  <c:pt idx="3">
                    <c:v>0.11676422908846541</c:v>
                  </c:pt>
                  <c:pt idx="4">
                    <c:v>0.10009380830681491</c:v>
                  </c:pt>
                  <c:pt idx="5">
                    <c:v>0.11343299695803946</c:v>
                  </c:pt>
                  <c:pt idx="6">
                    <c:v>0.1362124326803576</c:v>
                  </c:pt>
                  <c:pt idx="7">
                    <c:v>0.14936052084037496</c:v>
                  </c:pt>
                  <c:pt idx="8">
                    <c:v>0.1178717092698408</c:v>
                  </c:pt>
                  <c:pt idx="9">
                    <c:v>0.11382089862826265</c:v>
                  </c:pt>
                  <c:pt idx="10">
                    <c:v>0.07289804771339847</c:v>
                  </c:pt>
                  <c:pt idx="11">
                    <c:v>0.1217203018668259</c:v>
                  </c:pt>
                  <c:pt idx="12">
                    <c:v>0.12675180348797174</c:v>
                  </c:pt>
                  <c:pt idx="13">
                    <c:v>0.11629329238729455</c:v>
                  </c:pt>
                  <c:pt idx="14">
                    <c:v>0.17011069168404333</c:v>
                  </c:pt>
                  <c:pt idx="15">
                    <c:v>0.15645923673325918</c:v>
                  </c:pt>
                  <c:pt idx="16">
                    <c:v>0.10507087761772103</c:v>
                  </c:pt>
                  <c:pt idx="17">
                    <c:v>0.08962591676436193</c:v>
                  </c:pt>
                  <c:pt idx="18">
                    <c:v>0.4078113517271152</c:v>
                  </c:pt>
                  <c:pt idx="19">
                    <c:v>0.16879835069771346</c:v>
                  </c:pt>
                  <c:pt idx="20">
                    <c:v>0.11177722095770519</c:v>
                  </c:pt>
                  <c:pt idx="21">
                    <c:v>0.09748793790387629</c:v>
                  </c:pt>
                  <c:pt idx="22">
                    <c:v>0.1791070715728008</c:v>
                  </c:pt>
                  <c:pt idx="23">
                    <c:v>0.14175877845880752</c:v>
                  </c:pt>
                  <c:pt idx="24">
                    <c:v>0.3270140212802256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0.11748217328975341</c:v>
                  </c:pt>
                  <c:pt idx="29">
                    <c:v>0.10701239721350338</c:v>
                  </c:pt>
                  <c:pt idx="30">
                    <c:v>0.15182149853860463</c:v>
                  </c:pt>
                  <c:pt idx="31">
                    <c:v>0.17956792439293393</c:v>
                  </c:pt>
                  <c:pt idx="32">
                    <c:v>0.08627446749172464</c:v>
                  </c:pt>
                  <c:pt idx="33">
                    <c:v>0.14457713872570535</c:v>
                  </c:pt>
                  <c:pt idx="34">
                    <c:v>0</c:v>
                  </c:pt>
                  <c:pt idx="35">
                    <c:v>0.18462179563912354</c:v>
                  </c:pt>
                  <c:pt idx="36">
                    <c:v>0.20885587016829435</c:v>
                  </c:pt>
                  <c:pt idx="37">
                    <c:v>0.07499724449004988</c:v>
                  </c:pt>
                  <c:pt idx="38">
                    <c:v>0.13448324664479525</c:v>
                  </c:pt>
                  <c:pt idx="39">
                    <c:v>0.20250982114084562</c:v>
                  </c:pt>
                  <c:pt idx="40">
                    <c:v>0.06212451569494253</c:v>
                  </c:pt>
                  <c:pt idx="41">
                    <c:v>0.0901805201749836</c:v>
                  </c:pt>
                  <c:pt idx="42">
                    <c:v>0.1479080818864262</c:v>
                  </c:pt>
                  <c:pt idx="43">
                    <c:v>0.14209788392064787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0.3934201475577238</c:v>
                  </c:pt>
                  <c:pt idx="47">
                    <c:v>0.44350063840854703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0.2597896028115826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0.07474835554014951</c:v>
                  </c:pt>
                  <c:pt idx="59">
                    <c:v>0.1570364411506977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0.1392808213497245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0.07261382732606521</c:v>
                  </c:pt>
                  <c:pt idx="70">
                    <c:v>0</c:v>
                  </c:pt>
                  <c:pt idx="71">
                    <c:v>0.13222352423617267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0.14224901048295974</c:v>
                  </c:pt>
                  <c:pt idx="76">
                    <c:v>0.14051225349226232</c:v>
                  </c:pt>
                  <c:pt idx="77">
                    <c:v>0</c:v>
                  </c:pt>
                  <c:pt idx="78">
                    <c:v>0.07983994238034292</c:v>
                  </c:pt>
                  <c:pt idx="79">
                    <c:v>0.12672930073239153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0.11035788038549404</c:v>
                  </c:pt>
                  <c:pt idx="88">
                    <c:v>0.13514299904964153</c:v>
                  </c:pt>
                  <c:pt idx="89">
                    <c:v>0</c:v>
                  </c:pt>
                  <c:pt idx="90">
                    <c:v>0.10127104793787069</c:v>
                  </c:pt>
                  <c:pt idx="91">
                    <c:v>0</c:v>
                  </c:pt>
                  <c:pt idx="92">
                    <c:v>0.12433248922366645</c:v>
                  </c:pt>
                  <c:pt idx="93">
                    <c:v>0.17461424962385408</c:v>
                  </c:pt>
                  <c:pt idx="94">
                    <c:v>0.10847964618743297</c:v>
                  </c:pt>
                  <c:pt idx="95">
                    <c:v>0</c:v>
                  </c:pt>
                  <c:pt idx="96">
                    <c:v>0.1178441748889929</c:v>
                  </c:pt>
                  <c:pt idx="97">
                    <c:v>0.18485935771233894</c:v>
                  </c:pt>
                  <c:pt idx="98">
                    <c:v>0.11463309316803881</c:v>
                  </c:pt>
                  <c:pt idx="99">
                    <c:v>0.0506084110294306</c:v>
                  </c:pt>
                  <c:pt idx="100">
                    <c:v>0.1612435510076478</c:v>
                  </c:pt>
                  <c:pt idx="101">
                    <c:v>0.18143001633341152</c:v>
                  </c:pt>
                  <c:pt idx="102">
                    <c:v>0.2012119544162275</c:v>
                  </c:pt>
                  <c:pt idx="103">
                    <c:v>0.09289551775409854</c:v>
                  </c:pt>
                  <c:pt idx="104">
                    <c:v>0.05862087269654674</c:v>
                  </c:pt>
                  <c:pt idx="105">
                    <c:v>0.14553617443304329</c:v>
                  </c:pt>
                  <c:pt idx="106">
                    <c:v>0.1610474747701251</c:v>
                  </c:pt>
                  <c:pt idx="107">
                    <c:v>0.05879727753121685</c:v>
                  </c:pt>
                  <c:pt idx="108">
                    <c:v>0.04636211551441518</c:v>
                  </c:pt>
                  <c:pt idx="109">
                    <c:v>0.08073334954807751</c:v>
                  </c:pt>
                  <c:pt idx="110">
                    <c:v>0.10571956797936229</c:v>
                  </c:pt>
                  <c:pt idx="111">
                    <c:v>0.11878882280831883</c:v>
                  </c:pt>
                  <c:pt idx="112">
                    <c:v>0.11627187302703787</c:v>
                  </c:pt>
                  <c:pt idx="113">
                    <c:v>0.09505351818918685</c:v>
                  </c:pt>
                  <c:pt idx="114">
                    <c:v>0.09475822128729092</c:v>
                  </c:pt>
                  <c:pt idx="115">
                    <c:v>0.12233402347683868</c:v>
                  </c:pt>
                  <c:pt idx="116">
                    <c:v>0.09568285984680708</c:v>
                  </c:pt>
                  <c:pt idx="117">
                    <c:v>0.1334448965141591</c:v>
                  </c:pt>
                  <c:pt idx="118">
                    <c:v>0.11991159832609694</c:v>
                  </c:pt>
                  <c:pt idx="119">
                    <c:v>0.06819759377943144</c:v>
                  </c:pt>
                </c:numCache>
              </c:numRef>
            </c:plus>
            <c:minus>
              <c:numRef>
                <c:f>'Matrix Data'!$AC$4:$AC$123</c:f>
                <c:numCache>
                  <c:ptCount val="120"/>
                  <c:pt idx="0">
                    <c:v>0.15120999228621546</c:v>
                  </c:pt>
                  <c:pt idx="1">
                    <c:v>0</c:v>
                  </c:pt>
                  <c:pt idx="2">
                    <c:v>0.16241462733167772</c:v>
                  </c:pt>
                  <c:pt idx="3">
                    <c:v>0.11676422908846541</c:v>
                  </c:pt>
                  <c:pt idx="4">
                    <c:v>0.10009380830681491</c:v>
                  </c:pt>
                  <c:pt idx="5">
                    <c:v>0.11343299695803946</c:v>
                  </c:pt>
                  <c:pt idx="6">
                    <c:v>0.1362124326803576</c:v>
                  </c:pt>
                  <c:pt idx="7">
                    <c:v>0.14936052084037496</c:v>
                  </c:pt>
                  <c:pt idx="8">
                    <c:v>0.1178717092698408</c:v>
                  </c:pt>
                  <c:pt idx="9">
                    <c:v>0.11382089862826265</c:v>
                  </c:pt>
                  <c:pt idx="10">
                    <c:v>0.07289804771339847</c:v>
                  </c:pt>
                  <c:pt idx="11">
                    <c:v>0.1217203018668259</c:v>
                  </c:pt>
                  <c:pt idx="12">
                    <c:v>0.12675180348797174</c:v>
                  </c:pt>
                  <c:pt idx="13">
                    <c:v>0.11629329238729455</c:v>
                  </c:pt>
                  <c:pt idx="14">
                    <c:v>0.17011069168404333</c:v>
                  </c:pt>
                  <c:pt idx="15">
                    <c:v>0.15645923673325918</c:v>
                  </c:pt>
                  <c:pt idx="16">
                    <c:v>0.10507087761772103</c:v>
                  </c:pt>
                  <c:pt idx="17">
                    <c:v>0.08962591676436193</c:v>
                  </c:pt>
                  <c:pt idx="18">
                    <c:v>0.4078113517271152</c:v>
                  </c:pt>
                  <c:pt idx="19">
                    <c:v>0.16879835069771346</c:v>
                  </c:pt>
                  <c:pt idx="20">
                    <c:v>0.11177722095770519</c:v>
                  </c:pt>
                  <c:pt idx="21">
                    <c:v>0.09748793790387629</c:v>
                  </c:pt>
                  <c:pt idx="22">
                    <c:v>0.1791070715728008</c:v>
                  </c:pt>
                  <c:pt idx="23">
                    <c:v>0.14175877845880752</c:v>
                  </c:pt>
                  <c:pt idx="24">
                    <c:v>0.3270140212802256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0.11748217328975341</c:v>
                  </c:pt>
                  <c:pt idx="29">
                    <c:v>0.10701239721350338</c:v>
                  </c:pt>
                  <c:pt idx="30">
                    <c:v>0.15182149853860463</c:v>
                  </c:pt>
                  <c:pt idx="31">
                    <c:v>0.17956792439293393</c:v>
                  </c:pt>
                  <c:pt idx="32">
                    <c:v>0.08627446749172464</c:v>
                  </c:pt>
                  <c:pt idx="33">
                    <c:v>0.14457713872570535</c:v>
                  </c:pt>
                  <c:pt idx="34">
                    <c:v>0</c:v>
                  </c:pt>
                  <c:pt idx="35">
                    <c:v>0.18462179563912354</c:v>
                  </c:pt>
                  <c:pt idx="36">
                    <c:v>0.20885587016829435</c:v>
                  </c:pt>
                  <c:pt idx="37">
                    <c:v>0.07499724449004988</c:v>
                  </c:pt>
                  <c:pt idx="38">
                    <c:v>0.13448324664479525</c:v>
                  </c:pt>
                  <c:pt idx="39">
                    <c:v>0.20250982114084562</c:v>
                  </c:pt>
                  <c:pt idx="40">
                    <c:v>0.06212451569494253</c:v>
                  </c:pt>
                  <c:pt idx="41">
                    <c:v>0.0901805201749836</c:v>
                  </c:pt>
                  <c:pt idx="42">
                    <c:v>0.1479080818864262</c:v>
                  </c:pt>
                  <c:pt idx="43">
                    <c:v>0.14209788392064787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0.3934201475577238</c:v>
                  </c:pt>
                  <c:pt idx="47">
                    <c:v>0.44350063840854703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0.2597896028115826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0.07474835554014951</c:v>
                  </c:pt>
                  <c:pt idx="59">
                    <c:v>0.1570364411506977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0.1392808213497245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0.07261382732606521</c:v>
                  </c:pt>
                  <c:pt idx="70">
                    <c:v>0</c:v>
                  </c:pt>
                  <c:pt idx="71">
                    <c:v>0.13222352423617267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0.14224901048295974</c:v>
                  </c:pt>
                  <c:pt idx="76">
                    <c:v>0.14051225349226232</c:v>
                  </c:pt>
                  <c:pt idx="77">
                    <c:v>0</c:v>
                  </c:pt>
                  <c:pt idx="78">
                    <c:v>0.07983994238034292</c:v>
                  </c:pt>
                  <c:pt idx="79">
                    <c:v>0.12672930073239153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0.11035788038549404</c:v>
                  </c:pt>
                  <c:pt idx="88">
                    <c:v>0.13514299904964153</c:v>
                  </c:pt>
                  <c:pt idx="89">
                    <c:v>0</c:v>
                  </c:pt>
                  <c:pt idx="90">
                    <c:v>0.10127104793787069</c:v>
                  </c:pt>
                  <c:pt idx="91">
                    <c:v>0</c:v>
                  </c:pt>
                  <c:pt idx="92">
                    <c:v>0.12433248922366645</c:v>
                  </c:pt>
                  <c:pt idx="93">
                    <c:v>0.17461424962385408</c:v>
                  </c:pt>
                  <c:pt idx="94">
                    <c:v>0.10847964618743297</c:v>
                  </c:pt>
                  <c:pt idx="95">
                    <c:v>0</c:v>
                  </c:pt>
                  <c:pt idx="96">
                    <c:v>0.1178441748889929</c:v>
                  </c:pt>
                  <c:pt idx="97">
                    <c:v>0.18485935771233894</c:v>
                  </c:pt>
                  <c:pt idx="98">
                    <c:v>0.11463309316803881</c:v>
                  </c:pt>
                  <c:pt idx="99">
                    <c:v>0.0506084110294306</c:v>
                  </c:pt>
                  <c:pt idx="100">
                    <c:v>0.1612435510076478</c:v>
                  </c:pt>
                  <c:pt idx="101">
                    <c:v>0.18143001633341152</c:v>
                  </c:pt>
                  <c:pt idx="102">
                    <c:v>0.2012119544162275</c:v>
                  </c:pt>
                  <c:pt idx="103">
                    <c:v>0.09289551775409854</c:v>
                  </c:pt>
                  <c:pt idx="104">
                    <c:v>0.05862087269654674</c:v>
                  </c:pt>
                  <c:pt idx="105">
                    <c:v>0.14553617443304329</c:v>
                  </c:pt>
                  <c:pt idx="106">
                    <c:v>0.1610474747701251</c:v>
                  </c:pt>
                  <c:pt idx="107">
                    <c:v>0.05879727753121685</c:v>
                  </c:pt>
                  <c:pt idx="108">
                    <c:v>0.04636211551441518</c:v>
                  </c:pt>
                  <c:pt idx="109">
                    <c:v>0.08073334954807751</c:v>
                  </c:pt>
                  <c:pt idx="110">
                    <c:v>0.10571956797936229</c:v>
                  </c:pt>
                  <c:pt idx="111">
                    <c:v>0.11878882280831883</c:v>
                  </c:pt>
                  <c:pt idx="112">
                    <c:v>0.11627187302703787</c:v>
                  </c:pt>
                  <c:pt idx="113">
                    <c:v>0.09505351818918685</c:v>
                  </c:pt>
                  <c:pt idx="114">
                    <c:v>0.09475822128729092</c:v>
                  </c:pt>
                  <c:pt idx="115">
                    <c:v>0.12233402347683868</c:v>
                  </c:pt>
                  <c:pt idx="116">
                    <c:v>0.09568285984680708</c:v>
                  </c:pt>
                  <c:pt idx="117">
                    <c:v>0.1334448965141591</c:v>
                  </c:pt>
                  <c:pt idx="118">
                    <c:v>0.11991159832609694</c:v>
                  </c:pt>
                  <c:pt idx="119">
                    <c:v>0.06819759377943144</c:v>
                  </c:pt>
                </c:numCache>
              </c:numRef>
            </c:minus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'Matrix Data'!#REF!</c:f>
            </c:strRef>
          </c:cat>
          <c:val>
            <c:numRef>
              <c:f>'Matrix Data'!$AA$4:$AA$123</c:f>
              <c:numCache>
                <c:ptCount val="120"/>
                <c:pt idx="0">
                  <c:v>3.0399999999999996</c:v>
                </c:pt>
                <c:pt idx="1">
                  <c:v>0</c:v>
                </c:pt>
                <c:pt idx="2">
                  <c:v>2.131006006006006</c:v>
                </c:pt>
                <c:pt idx="3">
                  <c:v>2.50748502994012</c:v>
                </c:pt>
                <c:pt idx="4">
                  <c:v>2.1943609022556396</c:v>
                </c:pt>
                <c:pt idx="5">
                  <c:v>2.4799054373522464</c:v>
                </c:pt>
                <c:pt idx="6">
                  <c:v>2.722268907563025</c:v>
                </c:pt>
                <c:pt idx="7">
                  <c:v>1.7881895332390385</c:v>
                </c:pt>
                <c:pt idx="8">
                  <c:v>2.5091649694501017</c:v>
                </c:pt>
                <c:pt idx="9">
                  <c:v>2.7444168734491314</c:v>
                </c:pt>
                <c:pt idx="10">
                  <c:v>2.5450310559006213</c:v>
                </c:pt>
                <c:pt idx="11">
                  <c:v>2.2737799834574024</c:v>
                </c:pt>
                <c:pt idx="12">
                  <c:v>1.8419519300801164</c:v>
                </c:pt>
                <c:pt idx="13">
                  <c:v>1.8897297297297297</c:v>
                </c:pt>
                <c:pt idx="14">
                  <c:v>1.804037591367908</c:v>
                </c:pt>
                <c:pt idx="15">
                  <c:v>2.4889525368248773</c:v>
                </c:pt>
                <c:pt idx="16">
                  <c:v>2.5658333333333334</c:v>
                </c:pt>
                <c:pt idx="17">
                  <c:v>2.7192216044479744</c:v>
                </c:pt>
                <c:pt idx="18">
                  <c:v>3.182898948331047</c:v>
                </c:pt>
                <c:pt idx="19">
                  <c:v>3.0879174852652262</c:v>
                </c:pt>
                <c:pt idx="20">
                  <c:v>2.1845003933910303</c:v>
                </c:pt>
                <c:pt idx="21">
                  <c:v>1.5867062755291501</c:v>
                </c:pt>
                <c:pt idx="22">
                  <c:v>3.034294234592445</c:v>
                </c:pt>
                <c:pt idx="23">
                  <c:v>1.6531145095113764</c:v>
                </c:pt>
                <c:pt idx="24">
                  <c:v>3.544580886278697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3.0464522715671256</c:v>
                </c:pt>
                <c:pt idx="29">
                  <c:v>2.184250188394876</c:v>
                </c:pt>
                <c:pt idx="30">
                  <c:v>2.5230769230769226</c:v>
                </c:pt>
                <c:pt idx="31">
                  <c:v>3.109177215189873</c:v>
                </c:pt>
                <c:pt idx="32">
                  <c:v>1.8083114938225384</c:v>
                </c:pt>
                <c:pt idx="33">
                  <c:v>2.54896383583909</c:v>
                </c:pt>
                <c:pt idx="34">
                  <c:v>0</c:v>
                </c:pt>
                <c:pt idx="35">
                  <c:v>3.0993071593533483</c:v>
                </c:pt>
                <c:pt idx="36">
                  <c:v>3.184150251946862</c:v>
                </c:pt>
                <c:pt idx="37">
                  <c:v>3.078315980081485</c:v>
                </c:pt>
                <c:pt idx="38">
                  <c:v>3.3649453823237336</c:v>
                </c:pt>
                <c:pt idx="39">
                  <c:v>2.730985915492958</c:v>
                </c:pt>
                <c:pt idx="40">
                  <c:v>3.1789423984891414</c:v>
                </c:pt>
                <c:pt idx="41">
                  <c:v>3.44679802955665</c:v>
                </c:pt>
                <c:pt idx="42">
                  <c:v>2.7909090909090915</c:v>
                </c:pt>
                <c:pt idx="43">
                  <c:v>3.6389032591826167</c:v>
                </c:pt>
                <c:pt idx="44">
                  <c:v>0</c:v>
                </c:pt>
                <c:pt idx="45">
                  <c:v>0</c:v>
                </c:pt>
                <c:pt idx="46">
                  <c:v>3.1348477525374587</c:v>
                </c:pt>
                <c:pt idx="47">
                  <c:v>3.4590886820186184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2.389322381930185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1.9913115432354158</c:v>
                </c:pt>
                <c:pt idx="59">
                  <c:v>1.8946978123841303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2.012363636363636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2.295880149812734</c:v>
                </c:pt>
                <c:pt idx="70">
                  <c:v>0</c:v>
                </c:pt>
                <c:pt idx="71">
                  <c:v>1.9880077369439069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2.2875047474363837</c:v>
                </c:pt>
                <c:pt idx="76">
                  <c:v>2.242585551330799</c:v>
                </c:pt>
                <c:pt idx="77">
                  <c:v>0</c:v>
                </c:pt>
                <c:pt idx="78">
                  <c:v>1.8365243004418261</c:v>
                </c:pt>
                <c:pt idx="79">
                  <c:v>2.0670319046084433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2.1793025018953758</c:v>
                </c:pt>
                <c:pt idx="88">
                  <c:v>2.2407910042652186</c:v>
                </c:pt>
                <c:pt idx="89">
                  <c:v>0</c:v>
                </c:pt>
                <c:pt idx="90">
                  <c:v>1.9852104664391355</c:v>
                </c:pt>
                <c:pt idx="91">
                  <c:v>0</c:v>
                </c:pt>
                <c:pt idx="92">
                  <c:v>2.7532894736842106</c:v>
                </c:pt>
                <c:pt idx="93">
                  <c:v>1.8803680981595092</c:v>
                </c:pt>
                <c:pt idx="94">
                  <c:v>1.9041980624327235</c:v>
                </c:pt>
                <c:pt idx="95">
                  <c:v>0</c:v>
                </c:pt>
                <c:pt idx="96">
                  <c:v>2.519528071602929</c:v>
                </c:pt>
                <c:pt idx="97">
                  <c:v>2.84564315352697</c:v>
                </c:pt>
                <c:pt idx="98">
                  <c:v>2.570818781528909</c:v>
                </c:pt>
                <c:pt idx="99">
                  <c:v>2.4975917006298625</c:v>
                </c:pt>
                <c:pt idx="100">
                  <c:v>1.751521661296097</c:v>
                </c:pt>
                <c:pt idx="101">
                  <c:v>2.917348927875244</c:v>
                </c:pt>
                <c:pt idx="102">
                  <c:v>2.3663402248821193</c:v>
                </c:pt>
                <c:pt idx="103">
                  <c:v>1.8014519056261344</c:v>
                </c:pt>
                <c:pt idx="104">
                  <c:v>1.8519515477792734</c:v>
                </c:pt>
                <c:pt idx="105">
                  <c:v>2.1519721577726223</c:v>
                </c:pt>
                <c:pt idx="106">
                  <c:v>2.5180442374854484</c:v>
                </c:pt>
                <c:pt idx="107">
                  <c:v>1.6983221476510066</c:v>
                </c:pt>
                <c:pt idx="108">
                  <c:v>1.650697175545227</c:v>
                </c:pt>
                <c:pt idx="109">
                  <c:v>2.1521244309559937</c:v>
                </c:pt>
                <c:pt idx="110">
                  <c:v>2.3813847900113507</c:v>
                </c:pt>
                <c:pt idx="111">
                  <c:v>1.8833087149187593</c:v>
                </c:pt>
                <c:pt idx="112">
                  <c:v>2.124859392575928</c:v>
                </c:pt>
                <c:pt idx="113">
                  <c:v>2.335632183908046</c:v>
                </c:pt>
                <c:pt idx="114">
                  <c:v>1.8383909668313336</c:v>
                </c:pt>
                <c:pt idx="115">
                  <c:v>2.6089716462124417</c:v>
                </c:pt>
                <c:pt idx="116">
                  <c:v>1.8184407262370947</c:v>
                </c:pt>
                <c:pt idx="117">
                  <c:v>2.385994164235098</c:v>
                </c:pt>
                <c:pt idx="118">
                  <c:v>2.5372418879056045</c:v>
                </c:pt>
                <c:pt idx="119">
                  <c:v>1.9546224178801221</c:v>
                </c:pt>
              </c:numCache>
            </c:numRef>
          </c:val>
        </c:ser>
        <c:ser>
          <c:idx val="3"/>
          <c:order val="1"/>
          <c:tx>
            <c:v>2007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'Matrix Data'!#REF!</c:f>
            </c:strRef>
          </c:cat>
          <c:val>
            <c:numRef>
              <c:f>'Matrix Data'!#REF!</c:f>
              <c:numCache>
                <c:ptCount val="120"/>
                <c:pt idx="0">
                  <c:v>2.522928709055877</c:v>
                </c:pt>
                <c:pt idx="1">
                  <c:v>2.541682822799535</c:v>
                </c:pt>
                <c:pt idx="2">
                  <c:v>2.1879672481310077</c:v>
                </c:pt>
                <c:pt idx="3">
                  <c:v>1.6165980795610426</c:v>
                </c:pt>
                <c:pt idx="18">
                  <c:v>1.9272292449607107</c:v>
                </c:pt>
                <c:pt idx="19">
                  <c:v>1.8114725428471492</c:v>
                </c:pt>
                <c:pt idx="20">
                  <c:v>1.7410774410774408</c:v>
                </c:pt>
                <c:pt idx="21">
                  <c:v>1.5496944355098103</c:v>
                </c:pt>
                <c:pt idx="22">
                  <c:v>2.0036284470246732</c:v>
                </c:pt>
                <c:pt idx="23">
                  <c:v>1.6235573659198914</c:v>
                </c:pt>
                <c:pt idx="24">
                  <c:v>1.797610681658468</c:v>
                </c:pt>
                <c:pt idx="25">
                  <c:v>1.7500848896434635</c:v>
                </c:pt>
                <c:pt idx="26">
                  <c:v>1.7775974025974024</c:v>
                </c:pt>
                <c:pt idx="27">
                  <c:v>1.846441947565543</c:v>
                </c:pt>
                <c:pt idx="38">
                  <c:v>3.03902065799541</c:v>
                </c:pt>
                <c:pt idx="40">
                  <c:v>2.037550744248985</c:v>
                </c:pt>
                <c:pt idx="42">
                  <c:v>2.467427309532573</c:v>
                </c:pt>
                <c:pt idx="47">
                  <c:v>2.343015214384509</c:v>
                </c:pt>
                <c:pt idx="48">
                  <c:v>1.6446815389589398</c:v>
                </c:pt>
                <c:pt idx="49">
                  <c:v>2.204701273261508</c:v>
                </c:pt>
                <c:pt idx="51">
                  <c:v>3.011547344110855</c:v>
                </c:pt>
                <c:pt idx="52">
                  <c:v>3.5937639198218267</c:v>
                </c:pt>
                <c:pt idx="53">
                  <c:v>3.5064876957494397</c:v>
                </c:pt>
                <c:pt idx="54">
                  <c:v>3.586956521739131</c:v>
                </c:pt>
                <c:pt idx="55">
                  <c:v>3.5068119891008167</c:v>
                </c:pt>
                <c:pt idx="56">
                  <c:v>3.2088113813676</c:v>
                </c:pt>
                <c:pt idx="58">
                  <c:v>2.5405088062622307</c:v>
                </c:pt>
                <c:pt idx="59">
                  <c:v>2.217227049489989</c:v>
                </c:pt>
                <c:pt idx="61">
                  <c:v>3.164073550212165</c:v>
                </c:pt>
                <c:pt idx="62">
                  <c:v>2.9261339092872567</c:v>
                </c:pt>
                <c:pt idx="63">
                  <c:v>2.931930138826691</c:v>
                </c:pt>
                <c:pt idx="64">
                  <c:v>2.921992481203007</c:v>
                </c:pt>
                <c:pt idx="65">
                  <c:v>3.173388966156699</c:v>
                </c:pt>
                <c:pt idx="66">
                  <c:v>3.0201646090534977</c:v>
                </c:pt>
                <c:pt idx="67">
                  <c:v>3.0658070253445975</c:v>
                </c:pt>
                <c:pt idx="68">
                  <c:v>2.9159433531292827</c:v>
                </c:pt>
                <c:pt idx="69">
                  <c:v>2.5489309210526314</c:v>
                </c:pt>
                <c:pt idx="70">
                  <c:v>3.218764302059497</c:v>
                </c:pt>
                <c:pt idx="71">
                  <c:v>3.3767090994813764</c:v>
                </c:pt>
                <c:pt idx="73">
                  <c:v>3.213454075032342</c:v>
                </c:pt>
                <c:pt idx="74">
                  <c:v>2.99956369982548</c:v>
                </c:pt>
                <c:pt idx="75">
                  <c:v>3.10485347985348</c:v>
                </c:pt>
                <c:pt idx="76">
                  <c:v>3.0693208430913343</c:v>
                </c:pt>
                <c:pt idx="77">
                  <c:v>2.1263698630136987</c:v>
                </c:pt>
                <c:pt idx="78">
                  <c:v>2.2077039274924473</c:v>
                </c:pt>
                <c:pt idx="79">
                  <c:v>2.1321027868259135</c:v>
                </c:pt>
                <c:pt idx="80">
                  <c:v>3.0923507462686577</c:v>
                </c:pt>
                <c:pt idx="81">
                  <c:v>2.4228089475614234</c:v>
                </c:pt>
                <c:pt idx="82">
                  <c:v>1.9485320768394345</c:v>
                </c:pt>
                <c:pt idx="83">
                  <c:v>3.1840148698884767</c:v>
                </c:pt>
                <c:pt idx="84">
                  <c:v>1.6773981603153747</c:v>
                </c:pt>
                <c:pt idx="85">
                  <c:v>1.6683122493057703</c:v>
                </c:pt>
                <c:pt idx="86">
                  <c:v>3.35496003761166</c:v>
                </c:pt>
                <c:pt idx="87">
                  <c:v>2.8342518016108524</c:v>
                </c:pt>
                <c:pt idx="88">
                  <c:v>2.4863618901267763</c:v>
                </c:pt>
                <c:pt idx="89">
                  <c:v>2.1887592788971375</c:v>
                </c:pt>
                <c:pt idx="90">
                  <c:v>3.203480589022758</c:v>
                </c:pt>
                <c:pt idx="91">
                  <c:v>2.544418238993711</c:v>
                </c:pt>
                <c:pt idx="92">
                  <c:v>1.803976281827695</c:v>
                </c:pt>
                <c:pt idx="93">
                  <c:v>1.8068459657701712</c:v>
                </c:pt>
                <c:pt idx="94">
                  <c:v>3.432835820895522</c:v>
                </c:pt>
                <c:pt idx="95">
                  <c:v>3.1137093076570377</c:v>
                </c:pt>
                <c:pt idx="96">
                  <c:v>2.910504003768252</c:v>
                </c:pt>
                <c:pt idx="97">
                  <c:v>2.2872777017783865</c:v>
                </c:pt>
                <c:pt idx="98">
                  <c:v>1.8910034602076133</c:v>
                </c:pt>
                <c:pt idx="99">
                  <c:v>1.855392156862745</c:v>
                </c:pt>
              </c:numCache>
            </c:numRef>
          </c:val>
        </c:ser>
        <c:axId val="46931926"/>
        <c:axId val="19734151"/>
      </c:barChart>
      <c:catAx>
        <c:axId val="46931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Genotype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34151"/>
        <c:crosses val="autoZero"/>
        <c:auto val="1"/>
        <c:lblOffset val="100"/>
        <c:tickLblSkip val="1"/>
        <c:noMultiLvlLbl val="0"/>
      </c:catAx>
      <c:valAx>
        <c:axId val="1973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Ratio (l/w)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1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Milling yield</a:t>
            </a:r>
          </a:p>
        </c:rich>
      </c:tx>
      <c:layout>
        <c:manualLayout>
          <c:xMode val="factor"/>
          <c:yMode val="factor"/>
          <c:x val="-0.000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8875"/>
          <c:w val="0.9735"/>
          <c:h val="0.44975"/>
        </c:manualLayout>
      </c:layout>
      <c:barChart>
        <c:barDir val="col"/>
        <c:grouping val="clustered"/>
        <c:varyColors val="0"/>
        <c:ser>
          <c:idx val="1"/>
          <c:order val="0"/>
          <c:tx>
            <c:v>2008</c:v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'Matrix Data'!#REF!</c:f>
            </c:strRef>
          </c:cat>
          <c:val>
            <c:numRef>
              <c:f>'Matrix Data'!#REF!</c:f>
            </c:numRef>
          </c:val>
        </c:ser>
        <c:ser>
          <c:idx val="3"/>
          <c:order val="1"/>
          <c:tx>
            <c:v>2007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'Matrix Data'!#REF!</c:f>
            </c:strRef>
          </c:cat>
          <c:val>
            <c:numRef>
              <c:f>'Matrix Data'!#REF!</c:f>
              <c:numCache>
                <c:ptCount val="120"/>
                <c:pt idx="0">
                  <c:v>0.8050357264375638</c:v>
                </c:pt>
                <c:pt idx="1">
                  <c:v>0.8165137614678899</c:v>
                </c:pt>
                <c:pt idx="2">
                  <c:v>0.8106194690265486</c:v>
                </c:pt>
                <c:pt idx="3">
                  <c:v>0.8236531986531986</c:v>
                </c:pt>
                <c:pt idx="18">
                  <c:v>0.8244084682440846</c:v>
                </c:pt>
                <c:pt idx="19">
                  <c:v>0.8314037626628076</c:v>
                </c:pt>
                <c:pt idx="20">
                  <c:v>0.8241758241758241</c:v>
                </c:pt>
                <c:pt idx="21">
                  <c:v>0.8075471698113208</c:v>
                </c:pt>
                <c:pt idx="22">
                  <c:v>0.813217253660467</c:v>
                </c:pt>
                <c:pt idx="23">
                  <c:v>0.8460925039872409</c:v>
                </c:pt>
                <c:pt idx="24">
                  <c:v>0.8314883148831487</c:v>
                </c:pt>
                <c:pt idx="25">
                  <c:v>0.8404840484048406</c:v>
                </c:pt>
                <c:pt idx="26">
                  <c:v>0.8305715251944538</c:v>
                </c:pt>
                <c:pt idx="27">
                  <c:v>0.8124333925399644</c:v>
                </c:pt>
                <c:pt idx="38">
                  <c:v>0.7970554272517321</c:v>
                </c:pt>
                <c:pt idx="40">
                  <c:v>0.7919860627177701</c:v>
                </c:pt>
                <c:pt idx="42">
                  <c:v>0.8282290279627164</c:v>
                </c:pt>
                <c:pt idx="47">
                  <c:v>0.8129584352078241</c:v>
                </c:pt>
                <c:pt idx="48">
                  <c:v>0.8196779964221825</c:v>
                </c:pt>
                <c:pt idx="49">
                  <c:v>0.7871621621621622</c:v>
                </c:pt>
                <c:pt idx="51">
                  <c:v>0.788785046728972</c:v>
                </c:pt>
                <c:pt idx="52">
                  <c:v>0.7890835579514824</c:v>
                </c:pt>
                <c:pt idx="53">
                  <c:v>0.7893972403776326</c:v>
                </c:pt>
                <c:pt idx="54">
                  <c:v>0.7917341977309562</c:v>
                </c:pt>
                <c:pt idx="55">
                  <c:v>0.8082865168539327</c:v>
                </c:pt>
                <c:pt idx="56">
                  <c:v>0.8025641025641027</c:v>
                </c:pt>
                <c:pt idx="58">
                  <c:v>0.8079173838209982</c:v>
                </c:pt>
                <c:pt idx="59">
                  <c:v>0.8199160625715376</c:v>
                </c:pt>
                <c:pt idx="61">
                  <c:v>0.7839422643211547</c:v>
                </c:pt>
                <c:pt idx="62">
                  <c:v>0.8047289033836119</c:v>
                </c:pt>
                <c:pt idx="63">
                  <c:v>0.7999152183128445</c:v>
                </c:pt>
                <c:pt idx="64">
                  <c:v>0.7806385169927909</c:v>
                </c:pt>
                <c:pt idx="65">
                  <c:v>0.8044485634847081</c:v>
                </c:pt>
                <c:pt idx="66">
                  <c:v>0.7964458804523424</c:v>
                </c:pt>
                <c:pt idx="67">
                  <c:v>0.7879932829554995</c:v>
                </c:pt>
                <c:pt idx="68">
                  <c:v>0.7876937529356506</c:v>
                </c:pt>
                <c:pt idx="69">
                  <c:v>0.8072337042925279</c:v>
                </c:pt>
                <c:pt idx="70">
                  <c:v>0.7776315789473685</c:v>
                </c:pt>
                <c:pt idx="71">
                  <c:v>0.8099606815203145</c:v>
                </c:pt>
                <c:pt idx="73">
                  <c:v>0.817155756207675</c:v>
                </c:pt>
                <c:pt idx="74">
                  <c:v>0.7785042909685328</c:v>
                </c:pt>
                <c:pt idx="75">
                  <c:v>0.8038171327119396</c:v>
                </c:pt>
                <c:pt idx="76">
                  <c:v>0.7889518413597735</c:v>
                </c:pt>
                <c:pt idx="77">
                  <c:v>0.8153034300791556</c:v>
                </c:pt>
                <c:pt idx="78">
                  <c:v>0.8028771384136858</c:v>
                </c:pt>
                <c:pt idx="79">
                  <c:v>0.8131438721136768</c:v>
                </c:pt>
                <c:pt idx="80">
                  <c:v>0.8043775649794802</c:v>
                </c:pt>
                <c:pt idx="81">
                  <c:v>0.803835800807537</c:v>
                </c:pt>
                <c:pt idx="82">
                  <c:v>0.8047904191616766</c:v>
                </c:pt>
                <c:pt idx="83">
                  <c:v>0.7783882783882784</c:v>
                </c:pt>
                <c:pt idx="84">
                  <c:v>0.8048107255520505</c:v>
                </c:pt>
                <c:pt idx="85">
                  <c:v>0.8207776427703524</c:v>
                </c:pt>
                <c:pt idx="86">
                  <c:v>0.7889344262295083</c:v>
                </c:pt>
                <c:pt idx="87">
                  <c:v>0.7901896125309151</c:v>
                </c:pt>
                <c:pt idx="88">
                  <c:v>0.8196159122085048</c:v>
                </c:pt>
                <c:pt idx="89">
                  <c:v>0.8180569859251631</c:v>
                </c:pt>
                <c:pt idx="90">
                  <c:v>0.7909556313993173</c:v>
                </c:pt>
                <c:pt idx="91">
                  <c:v>0.8066278222869627</c:v>
                </c:pt>
                <c:pt idx="92">
                  <c:v>0.8357692307692308</c:v>
                </c:pt>
                <c:pt idx="93">
                  <c:v>0.791868344627299</c:v>
                </c:pt>
                <c:pt idx="94">
                  <c:v>0.8047289033836118</c:v>
                </c:pt>
                <c:pt idx="95">
                  <c:v>0.7932414406402846</c:v>
                </c:pt>
                <c:pt idx="96">
                  <c:v>0.7737983034872761</c:v>
                </c:pt>
                <c:pt idx="97">
                  <c:v>0.7858575727181544</c:v>
                </c:pt>
                <c:pt idx="98">
                  <c:v>0.8384512683578105</c:v>
                </c:pt>
                <c:pt idx="99">
                  <c:v>0.8350379412735071</c:v>
                </c:pt>
              </c:numCache>
            </c:numRef>
          </c:val>
        </c:ser>
        <c:axId val="43389632"/>
        <c:axId val="54962369"/>
      </c:barChart>
      <c:catAx>
        <c:axId val="4338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Genotype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62369"/>
        <c:crosses val="autoZero"/>
        <c:auto val="1"/>
        <c:lblOffset val="100"/>
        <c:tickLblSkip val="1"/>
        <c:noMultiLvlLbl val="0"/>
      </c:catAx>
      <c:valAx>
        <c:axId val="54962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89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head rice</a:t>
            </a:r>
          </a:p>
        </c:rich>
      </c:tx>
      <c:layout>
        <c:manualLayout>
          <c:xMode val="factor"/>
          <c:yMode val="factor"/>
          <c:x val="-0.000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88"/>
          <c:w val="0.9725"/>
          <c:h val="0.4505"/>
        </c:manualLayout>
      </c:layout>
      <c:barChart>
        <c:barDir val="col"/>
        <c:grouping val="clustered"/>
        <c:varyColors val="0"/>
        <c:ser>
          <c:idx val="1"/>
          <c:order val="0"/>
          <c:tx>
            <c:v>2008</c:v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'Matrix Data'!#REF!</c:f>
            </c:strRef>
          </c:cat>
          <c:val>
            <c:numRef>
              <c:f>'Matrix Data'!#REF!</c:f>
            </c:numRef>
          </c:val>
        </c:ser>
        <c:ser>
          <c:idx val="3"/>
          <c:order val="1"/>
          <c:tx>
            <c:v>2007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'Matrix Data'!#REF!</c:f>
            </c:strRef>
          </c:cat>
          <c:val>
            <c:numRef>
              <c:f>'Matrix Data'!#REF!</c:f>
              <c:numCache>
                <c:ptCount val="120"/>
                <c:pt idx="0">
                  <c:v>0.7148690030622661</c:v>
                </c:pt>
                <c:pt idx="1">
                  <c:v>0.7581651376146789</c:v>
                </c:pt>
                <c:pt idx="2">
                  <c:v>0.5341592920353982</c:v>
                </c:pt>
                <c:pt idx="3">
                  <c:v>0.8186026936026936</c:v>
                </c:pt>
                <c:pt idx="18">
                  <c:v>0.7858032378580324</c:v>
                </c:pt>
                <c:pt idx="19">
                  <c:v>0.7691751085383502</c:v>
                </c:pt>
                <c:pt idx="20">
                  <c:v>0.8098901098901099</c:v>
                </c:pt>
                <c:pt idx="21">
                  <c:v>0.7415094339622642</c:v>
                </c:pt>
                <c:pt idx="22">
                  <c:v>0.6853977047882865</c:v>
                </c:pt>
                <c:pt idx="23">
                  <c:v>0.8189792663476875</c:v>
                </c:pt>
                <c:pt idx="24">
                  <c:v>0.6826568265682657</c:v>
                </c:pt>
                <c:pt idx="25">
                  <c:v>0.6725339200586725</c:v>
                </c:pt>
                <c:pt idx="26">
                  <c:v>0.7663172133919512</c:v>
                </c:pt>
                <c:pt idx="27">
                  <c:v>0.7740674955595027</c:v>
                </c:pt>
                <c:pt idx="38">
                  <c:v>0.6440531177829099</c:v>
                </c:pt>
                <c:pt idx="40">
                  <c:v>0.40871080139372823</c:v>
                </c:pt>
                <c:pt idx="42">
                  <c:v>0.4367509986684421</c:v>
                </c:pt>
                <c:pt idx="47">
                  <c:v>0.6656479217603912</c:v>
                </c:pt>
                <c:pt idx="48">
                  <c:v>0.7066189624329159</c:v>
                </c:pt>
                <c:pt idx="49">
                  <c:v>0.6199324324324323</c:v>
                </c:pt>
                <c:pt idx="51">
                  <c:v>0.42429906542056073</c:v>
                </c:pt>
                <c:pt idx="52">
                  <c:v>0.7095687331536388</c:v>
                </c:pt>
                <c:pt idx="53">
                  <c:v>0.711692084241104</c:v>
                </c:pt>
                <c:pt idx="54">
                  <c:v>0.5502431118314425</c:v>
                </c:pt>
                <c:pt idx="55">
                  <c:v>0.7025983146067416</c:v>
                </c:pt>
                <c:pt idx="56">
                  <c:v>0.6585470085470085</c:v>
                </c:pt>
                <c:pt idx="58">
                  <c:v>0.7655765920826161</c:v>
                </c:pt>
                <c:pt idx="59">
                  <c:v>0.763449065242274</c:v>
                </c:pt>
                <c:pt idx="61">
                  <c:v>0.514659449706811</c:v>
                </c:pt>
                <c:pt idx="62">
                  <c:v>0.7191194455768447</c:v>
                </c:pt>
                <c:pt idx="63">
                  <c:v>0.7113183552352692</c:v>
                </c:pt>
                <c:pt idx="64">
                  <c:v>0.5772399588053553</c:v>
                </c:pt>
                <c:pt idx="65">
                  <c:v>0.6232622798887859</c:v>
                </c:pt>
                <c:pt idx="66">
                  <c:v>0.4723747980613893</c:v>
                </c:pt>
                <c:pt idx="67">
                  <c:v>0.691855583543241</c:v>
                </c:pt>
                <c:pt idx="68">
                  <c:v>0.6956317519962424</c:v>
                </c:pt>
                <c:pt idx="69">
                  <c:v>0.5747217806041336</c:v>
                </c:pt>
                <c:pt idx="70">
                  <c:v>0.6982456140350877</c:v>
                </c:pt>
                <c:pt idx="71">
                  <c:v>0.7378768020969856</c:v>
                </c:pt>
                <c:pt idx="73">
                  <c:v>0.6425884123401053</c:v>
                </c:pt>
                <c:pt idx="74">
                  <c:v>0.5190028606456886</c:v>
                </c:pt>
                <c:pt idx="75">
                  <c:v>0.7146027518863738</c:v>
                </c:pt>
                <c:pt idx="76">
                  <c:v>0.46553352219074595</c:v>
                </c:pt>
                <c:pt idx="77">
                  <c:v>0.5092348284960422</c:v>
                </c:pt>
                <c:pt idx="78">
                  <c:v>0.7360031104199067</c:v>
                </c:pt>
                <c:pt idx="79">
                  <c:v>0.7179396092362346</c:v>
                </c:pt>
                <c:pt idx="80">
                  <c:v>0.3812129502963976</c:v>
                </c:pt>
                <c:pt idx="81">
                  <c:v>0.544078061911171</c:v>
                </c:pt>
                <c:pt idx="82">
                  <c:v>0.7485029940119761</c:v>
                </c:pt>
                <c:pt idx="83">
                  <c:v>0.6634615384615384</c:v>
                </c:pt>
                <c:pt idx="84">
                  <c:v>0.7712933753943217</c:v>
                </c:pt>
                <c:pt idx="85">
                  <c:v>0.778554070473876</c:v>
                </c:pt>
                <c:pt idx="86">
                  <c:v>0.7520491803278689</c:v>
                </c:pt>
                <c:pt idx="87">
                  <c:v>0.6183017312448474</c:v>
                </c:pt>
                <c:pt idx="88">
                  <c:v>0.7321673525377229</c:v>
                </c:pt>
                <c:pt idx="89">
                  <c:v>0.6412633024373499</c:v>
                </c:pt>
                <c:pt idx="90">
                  <c:v>0.697098976109215</c:v>
                </c:pt>
                <c:pt idx="91">
                  <c:v>0.7454479242534595</c:v>
                </c:pt>
                <c:pt idx="92">
                  <c:v>0.8184615384615385</c:v>
                </c:pt>
                <c:pt idx="93">
                  <c:v>0.7739593417231365</c:v>
                </c:pt>
                <c:pt idx="94">
                  <c:v>0.6538931920097839</c:v>
                </c:pt>
                <c:pt idx="95">
                  <c:v>0.41885282347710096</c:v>
                </c:pt>
                <c:pt idx="96">
                  <c:v>0.35956644674835064</c:v>
                </c:pt>
                <c:pt idx="97">
                  <c:v>0.7331995987963891</c:v>
                </c:pt>
                <c:pt idx="98">
                  <c:v>0.7694704049844237</c:v>
                </c:pt>
                <c:pt idx="99">
                  <c:v>0.8178818871659519</c:v>
                </c:pt>
              </c:numCache>
            </c:numRef>
          </c:val>
        </c:ser>
        <c:axId val="24899274"/>
        <c:axId val="22766875"/>
      </c:barChart>
      <c:catAx>
        <c:axId val="24899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Genotype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875"/>
        <c:crosses val="autoZero"/>
        <c:auto val="1"/>
        <c:lblOffset val="100"/>
        <c:tickLblSkip val="1"/>
        <c:noMultiLvlLbl val="0"/>
      </c:catAx>
      <c:valAx>
        <c:axId val="2276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9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Amylose content (%)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75"/>
          <c:y val="0.23775"/>
          <c:w val="0.41325"/>
          <c:h val="0.6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'Graphs Lab descriptors'!$B$2:$B$6</c:f>
              <c:strCache/>
            </c:strRef>
          </c:cat>
          <c:val>
            <c:numRef>
              <c:f>'Graphs Lab descriptors'!$D$2:$D$6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75"/>
          <c:y val="0.2115"/>
          <c:w val="0.285"/>
          <c:h val="0.71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Alkali test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45"/>
          <c:y val="0.23725"/>
          <c:w val="0.4695"/>
          <c:h val="0.66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'Graphs Lab descriptors'!$X$2:$X$8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'Graphs Lab descriptors'!$X$2:$X$8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75"/>
          <c:y val="0.26775"/>
          <c:w val="0.07275"/>
          <c:h val="0.59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Peak viscosity (cP)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4275"/>
          <c:w val="0.897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Lab descriptors'!$E$2:$E$6</c:f>
              <c:strCache/>
            </c:strRef>
          </c:cat>
          <c:val>
            <c:numRef>
              <c:f>'Graphs Lab descriptors'!$F$2:$F$6</c:f>
              <c:numCache/>
            </c:numRef>
          </c:val>
        </c:ser>
        <c:axId val="3575284"/>
        <c:axId val="32177557"/>
      </c:barChart>
      <c:catAx>
        <c:axId val="357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Viscosity (cP)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77557"/>
        <c:crosses val="autoZero"/>
        <c:auto val="1"/>
        <c:lblOffset val="100"/>
        <c:tickLblSkip val="1"/>
        <c:noMultiLvlLbl val="0"/>
      </c:catAx>
      <c:valAx>
        <c:axId val="32177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Trough viscosity (cP)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43"/>
          <c:w val="0.897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Lab descriptors'!$G$2:$G$6</c:f>
              <c:strCache/>
            </c:strRef>
          </c:cat>
          <c:val>
            <c:numRef>
              <c:f>'Graphs Lab descriptors'!$H$2:$H$6</c:f>
              <c:numCache/>
            </c:numRef>
          </c:val>
        </c:ser>
        <c:axId val="21162558"/>
        <c:axId val="56245295"/>
      </c:barChart>
      <c:catAx>
        <c:axId val="2116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Viscosity (cP)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45295"/>
        <c:crosses val="autoZero"/>
        <c:auto val="1"/>
        <c:lblOffset val="100"/>
        <c:tickLblSkip val="1"/>
        <c:noMultiLvlLbl val="0"/>
      </c:catAx>
      <c:valAx>
        <c:axId val="5624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2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Breakdown (cP)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3"/>
          <c:w val="0.896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Lab descriptors'!$I$2:$I$6</c:f>
              <c:strCache/>
            </c:strRef>
          </c:cat>
          <c:val>
            <c:numRef>
              <c:f>'Graphs Lab descriptors'!$J$2:$J$6</c:f>
              <c:numCache/>
            </c:numRef>
          </c:val>
        </c:ser>
        <c:axId val="36445608"/>
        <c:axId val="59575017"/>
      </c:barChart>
      <c:catAx>
        <c:axId val="36445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Viscosity (cP)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75017"/>
        <c:crosses val="autoZero"/>
        <c:auto val="1"/>
        <c:lblOffset val="100"/>
        <c:tickLblSkip val="1"/>
        <c:noMultiLvlLbl val="0"/>
      </c:catAx>
      <c:valAx>
        <c:axId val="59575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45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Final viscosity (cP)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3"/>
          <c:w val="0.896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Lab descriptors'!$K$2:$K$6</c:f>
              <c:strCache/>
            </c:strRef>
          </c:cat>
          <c:val>
            <c:numRef>
              <c:f>'Graphs Lab descriptors'!$L$2:$L$6</c:f>
              <c:numCache/>
            </c:numRef>
          </c:val>
        </c:ser>
        <c:axId val="66413106"/>
        <c:axId val="60847043"/>
      </c:barChart>
      <c:catAx>
        <c:axId val="66413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Viscosity (cP)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47043"/>
        <c:crosses val="autoZero"/>
        <c:auto val="1"/>
        <c:lblOffset val="100"/>
        <c:tickLblSkip val="1"/>
        <c:noMultiLvlLbl val="0"/>
      </c:catAx>
      <c:valAx>
        <c:axId val="6084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13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Thousand grain weight</a:t>
            </a:r>
          </a:p>
        </c:rich>
      </c:tx>
      <c:layout>
        <c:manualLayout>
          <c:xMode val="factor"/>
          <c:yMode val="factor"/>
          <c:x val="-0.000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7225"/>
          <c:w val="0.980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'Lab descriptors + graphs'!$C$2:$C$132</c:f>
              <c:strCache/>
            </c:strRef>
          </c:cat>
          <c:val>
            <c:numRef>
              <c:f>'Lab descriptors + graphs'!$BX$2:$BX$132</c:f>
              <c:numCache/>
            </c:numRef>
          </c:val>
        </c:ser>
        <c:axId val="50982460"/>
        <c:axId val="56188957"/>
      </c:barChart>
      <c:catAx>
        <c:axId val="5098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88957"/>
        <c:crosses val="autoZero"/>
        <c:auto val="1"/>
        <c:lblOffset val="100"/>
        <c:tickLblSkip val="1"/>
        <c:noMultiLvlLbl val="0"/>
      </c:catAx>
      <c:valAx>
        <c:axId val="56188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weight (g)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82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Setback (cP)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43"/>
          <c:w val="0.896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Lab descriptors'!$M$2:$M$6</c:f>
              <c:strCache/>
            </c:strRef>
          </c:cat>
          <c:val>
            <c:numRef>
              <c:f>'Graphs Lab descriptors'!$N$2:$N$6</c:f>
              <c:numCache/>
            </c:numRef>
          </c:val>
        </c:ser>
        <c:axId val="10752476"/>
        <c:axId val="29663421"/>
      </c:barChart>
      <c:catAx>
        <c:axId val="10752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Viscosity (cP)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63421"/>
        <c:crosses val="autoZero"/>
        <c:auto val="1"/>
        <c:lblOffset val="100"/>
        <c:tickLblSkip val="1"/>
        <c:noMultiLvlLbl val="0"/>
      </c:catAx>
      <c:valAx>
        <c:axId val="29663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2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Gelatinization temperature (tºC)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0.143"/>
          <c:w val="0.896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Lab descriptors'!$Q$2:$Q$6</c:f>
              <c:strCache/>
            </c:strRef>
          </c:cat>
          <c:val>
            <c:numRef>
              <c:f>'Graphs Lab descriptors'!$R$2:$R$6</c:f>
              <c:numCache/>
            </c:numRef>
          </c:val>
        </c:ser>
        <c:axId val="65644198"/>
        <c:axId val="53926871"/>
      </c:barChart>
      <c:catAx>
        <c:axId val="6564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(tºC)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6871"/>
        <c:crosses val="autoZero"/>
        <c:auto val="1"/>
        <c:lblOffset val="100"/>
        <c:tickLblSkip val="1"/>
        <c:noMultiLvlLbl val="0"/>
      </c:catAx>
      <c:valAx>
        <c:axId val="53926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44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Endosperm Type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23725"/>
          <c:w val="0.467"/>
          <c:h val="0.66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'Graphs Lab descriptors'!$S$2:$S$4</c:f>
              <c:strCache/>
            </c:strRef>
          </c:cat>
          <c:val>
            <c:numRef>
              <c:f>'Graphs Lab descriptors'!$T$2:$T$4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25"/>
          <c:y val="0.43925"/>
          <c:w val="0.249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Grain pearl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8"/>
          <c:y val="0.23725"/>
          <c:w val="0.473"/>
          <c:h val="0.66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'Graphs Lab descriptors'!$U$2:$U$3</c:f>
              <c:strCache/>
            </c:strRef>
          </c:cat>
          <c:val>
            <c:numRef>
              <c:f>'Graphs Lab descriptors'!$V$2:$V$3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8575"/>
          <c:w val="0.1615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Decorticated grain color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075"/>
          <c:y val="0.23725"/>
          <c:w val="0.46375"/>
          <c:h val="0.66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'Graphs Lab descriptors'!$AA$2:$AA$3</c:f>
              <c:strCache/>
            </c:strRef>
          </c:cat>
          <c:val>
            <c:numRef>
              <c:f>'Graphs Lab descriptors'!$AB$2:$AB$3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48575"/>
          <c:w val="0.13125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Peak time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3"/>
          <c:w val="0.904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Lab descriptors'!$O$2:$O$13</c:f>
              <c:strCache/>
            </c:strRef>
          </c:cat>
          <c:val>
            <c:numRef>
              <c:f>'Graphs Lab descriptors'!$P$2:$P$13</c:f>
              <c:numCache/>
            </c:numRef>
          </c:val>
        </c:ser>
        <c:axId val="15579792"/>
        <c:axId val="6000401"/>
      </c:barChart>
      <c:catAx>
        <c:axId val="1557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0401"/>
        <c:crosses val="autoZero"/>
        <c:auto val="1"/>
        <c:lblOffset val="100"/>
        <c:tickLblSkip val="1"/>
        <c:noMultiLvlLbl val="0"/>
      </c:catAx>
      <c:valAx>
        <c:axId val="6000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9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EU classification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575"/>
          <c:y val="0.23725"/>
          <c:w val="0.442"/>
          <c:h val="0.66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'Graphs Lab descriptors'!$AC$2:$AC$5</c:f>
              <c:strCache/>
            </c:strRef>
          </c:cat>
          <c:val>
            <c:numRef>
              <c:f>'Graphs Lab descriptors'!$AD$2:$AD$5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"/>
          <c:y val="0.3965"/>
          <c:w val="0.16125"/>
          <c:h val="0.33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97525"/>
          <c:h val="0.68525"/>
        </c:manualLayout>
      </c:layout>
      <c:barChart>
        <c:barDir val="col"/>
        <c:grouping val="clustered"/>
        <c:varyColors val="0"/>
        <c:ser>
          <c:idx val="1"/>
          <c:order val="0"/>
          <c:tx>
            <c:v>Paddy grain lenght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'Lab descriptors (2) + graphs'!$AB$2:$AB$104</c:f>
                <c:numCache>
                  <c:ptCount val="103"/>
                  <c:pt idx="0">
                    <c:v>0.4497913096339966</c:v>
                  </c:pt>
                  <c:pt idx="1">
                    <c:v>0.3242701205956255</c:v>
                  </c:pt>
                  <c:pt idx="2">
                    <c:v>0.38430312110218134</c:v>
                  </c:pt>
                  <c:pt idx="3">
                    <c:v>0.18375406269136876</c:v>
                  </c:pt>
                  <c:pt idx="4">
                    <c:v>0.23804761428475954</c:v>
                  </c:pt>
                  <c:pt idx="5">
                    <c:v>0.41945599689755164</c:v>
                  </c:pt>
                  <c:pt idx="6">
                    <c:v>0.2798491657224331</c:v>
                  </c:pt>
                  <c:pt idx="7">
                    <c:v>0.36001388862097367</c:v>
                  </c:pt>
                  <c:pt idx="8">
                    <c:v>0.40949969474966524</c:v>
                  </c:pt>
                  <c:pt idx="9">
                    <c:v>0.5677871275594578</c:v>
                  </c:pt>
                  <c:pt idx="10">
                    <c:v>0.32856759832136945</c:v>
                  </c:pt>
                  <c:pt idx="11">
                    <c:v>0.37795355387783125</c:v>
                  </c:pt>
                  <c:pt idx="12">
                    <c:v>0.3604457117391137</c:v>
                  </c:pt>
                  <c:pt idx="13">
                    <c:v>0.5042541246457222</c:v>
                  </c:pt>
                  <c:pt idx="14">
                    <c:v>0.3720886991027934</c:v>
                  </c:pt>
                  <c:pt idx="15">
                    <c:v>0.3200711726406419</c:v>
                  </c:pt>
                  <c:pt idx="16">
                    <c:v>0.264457516016765</c:v>
                  </c:pt>
                  <c:pt idx="17">
                    <c:v>0.44696631739860854</c:v>
                  </c:pt>
                  <c:pt idx="18">
                    <c:v>0.40810673985015855</c:v>
                  </c:pt>
                  <c:pt idx="19">
                    <c:v>0.21411575270298333</c:v>
                  </c:pt>
                  <c:pt idx="20">
                    <c:v>0.38050989182642614</c:v>
                  </c:pt>
                  <c:pt idx="21">
                    <c:v>0.3604565006889001</c:v>
                  </c:pt>
                  <c:pt idx="22">
                    <c:v>0.4356298122641699</c:v>
                  </c:pt>
                  <c:pt idx="23">
                    <c:v>0.3531760656291871</c:v>
                  </c:pt>
                  <c:pt idx="24">
                    <c:v>0.28729388747028806</c:v>
                  </c:pt>
                  <c:pt idx="25">
                    <c:v>0.32727833889690483</c:v>
                  </c:pt>
                  <c:pt idx="26">
                    <c:v>0.2776108387252399</c:v>
                  </c:pt>
                  <c:pt idx="27">
                    <c:v>0.45826363106355344</c:v>
                  </c:pt>
                  <c:pt idx="28">
                    <c:v>0.27430923344933567</c:v>
                  </c:pt>
                  <c:pt idx="29">
                    <c:v>0.6135361983344195</c:v>
                  </c:pt>
                  <c:pt idx="30">
                    <c:v>0.31429639231500056</c:v>
                  </c:pt>
                  <c:pt idx="31">
                    <c:v>0.30882573295195936</c:v>
                  </c:pt>
                  <c:pt idx="32">
                    <c:v>0.2819002975837347</c:v>
                  </c:pt>
                  <c:pt idx="33">
                    <c:v>0.7000833283736009</c:v>
                  </c:pt>
                  <c:pt idx="34">
                    <c:v>0.5153952097393241</c:v>
                  </c:pt>
                  <c:pt idx="35">
                    <c:v>0.4608639230354166</c:v>
                  </c:pt>
                  <c:pt idx="36">
                    <c:v>0.28292323261892904</c:v>
                  </c:pt>
                  <c:pt idx="37">
                    <c:v>0.33338166316299966</c:v>
                  </c:pt>
                  <c:pt idx="38">
                    <c:v>0.27109653877044876</c:v>
                  </c:pt>
                  <c:pt idx="39">
                    <c:v>0.37319789209837845</c:v>
                  </c:pt>
                  <c:pt idx="40">
                    <c:v>0.3187196608655552</c:v>
                  </c:pt>
                  <c:pt idx="41">
                    <c:v>0.3309649192554949</c:v>
                  </c:pt>
                  <c:pt idx="42">
                    <c:v>0.41096634087642503</c:v>
                  </c:pt>
                  <c:pt idx="43">
                    <c:v>0.3903573861077472</c:v>
                  </c:pt>
                  <c:pt idx="44">
                    <c:v>0.4418697646239968</c:v>
                  </c:pt>
                  <c:pt idx="45">
                    <c:v>0.7096016096687203</c:v>
                  </c:pt>
                  <c:pt idx="46">
                    <c:v>0.3566838002114981</c:v>
                  </c:pt>
                  <c:pt idx="47">
                    <c:v>0.25477659058697844</c:v>
                  </c:pt>
                  <c:pt idx="48">
                    <c:v>0.4197565431956194</c:v>
                  </c:pt>
                  <c:pt idx="49">
                    <c:v>0.33499751242860715</c:v>
                  </c:pt>
                  <c:pt idx="50">
                    <c:v>0.3345710354733909</c:v>
                  </c:pt>
                  <c:pt idx="51">
                    <c:v>0.2881762577929074</c:v>
                  </c:pt>
                  <c:pt idx="52">
                    <c:v>0.24798969512635968</c:v>
                  </c:pt>
                  <c:pt idx="53">
                    <c:v>0.39527768017491005</c:v>
                  </c:pt>
                  <c:pt idx="54">
                    <c:v>0.668006154329626</c:v>
                  </c:pt>
                  <c:pt idx="55">
                    <c:v>0.22203353100122142</c:v>
                  </c:pt>
                  <c:pt idx="56">
                    <c:v>0.44678605369661034</c:v>
                  </c:pt>
                  <c:pt idx="57">
                    <c:v>0.3780417378485413</c:v>
                  </c:pt>
                  <c:pt idx="58">
                    <c:v>0.5886104163385328</c:v>
                  </c:pt>
                  <c:pt idx="59">
                    <c:v>0.46835883679075424</c:v>
                  </c:pt>
                  <c:pt idx="60">
                    <c:v>0.4849238199048481</c:v>
                  </c:pt>
                  <c:pt idx="61">
                    <c:v>0.40211109576004783</c:v>
                  </c:pt>
                  <c:pt idx="62">
                    <c:v>0.609867927414503</c:v>
                  </c:pt>
                  <c:pt idx="63">
                    <c:v>0.42262276322982284</c:v>
                  </c:pt>
                  <c:pt idx="64">
                    <c:v>0.21340884080403688</c:v>
                  </c:pt>
                  <c:pt idx="65">
                    <c:v>0.38243227432372523</c:v>
                  </c:pt>
                  <c:pt idx="66">
                    <c:v>0.5484766783252333</c:v>
                  </c:pt>
                  <c:pt idx="67">
                    <c:v>0.38488237741475345</c:v>
                  </c:pt>
                  <c:pt idx="68">
                    <c:v>0.2841928140463063</c:v>
                  </c:pt>
                  <c:pt idx="69">
                    <c:v>0.3014483556284619</c:v>
                  </c:pt>
                  <c:pt idx="70">
                    <c:v>0.7014785971233932</c:v>
                  </c:pt>
                  <c:pt idx="71">
                    <c:v>0.2926905836849013</c:v>
                  </c:pt>
                  <c:pt idx="72">
                    <c:v>0.2446335127400521</c:v>
                  </c:pt>
                  <c:pt idx="73">
                    <c:v>0.3723857020766476</c:v>
                  </c:pt>
                  <c:pt idx="74">
                    <c:v>0.4080590915813639</c:v>
                  </c:pt>
                  <c:pt idx="75">
                    <c:v>0.19568682462891807</c:v>
                  </c:pt>
                  <c:pt idx="76">
                    <c:v>0.3172258221239885</c:v>
                  </c:pt>
                  <c:pt idx="77">
                    <c:v>0.3548332941913735</c:v>
                  </c:pt>
                  <c:pt idx="78">
                    <c:v>0.3086331875292226</c:v>
                  </c:pt>
                  <c:pt idx="79">
                    <c:v>0.5165870906460917</c:v>
                  </c:pt>
                  <c:pt idx="80">
                    <c:v>0.39031184113900336</c:v>
                  </c:pt>
                  <c:pt idx="81">
                    <c:v>0.5093667092031335</c:v>
                  </c:pt>
                  <c:pt idx="82">
                    <c:v>0.36825263067626807</c:v>
                  </c:pt>
                  <c:pt idx="83">
                    <c:v>0.3857978745405267</c:v>
                  </c:pt>
                  <c:pt idx="84">
                    <c:v>0.23581772622091302</c:v>
                  </c:pt>
                  <c:pt idx="85">
                    <c:v>0.4024936162364157</c:v>
                  </c:pt>
                  <c:pt idx="86">
                    <c:v>0.32939169523356193</c:v>
                  </c:pt>
                  <c:pt idx="87">
                    <c:v>0</c:v>
                  </c:pt>
                  <c:pt idx="88">
                    <c:v>0.426973847754979</c:v>
                  </c:pt>
                  <c:pt idx="89">
                    <c:v>0.3412981752726376</c:v>
                  </c:pt>
                  <c:pt idx="90">
                    <c:v>0.42849089190374257</c:v>
                  </c:pt>
                  <c:pt idx="91">
                    <c:v>0.3877341586419247</c:v>
                  </c:pt>
                  <c:pt idx="92">
                    <c:v>0.37193936184393733</c:v>
                  </c:pt>
                  <c:pt idx="93">
                    <c:v>0.4673756519118478</c:v>
                  </c:pt>
                  <c:pt idx="94">
                    <c:v>0.2829310870159077</c:v>
                  </c:pt>
                  <c:pt idx="95">
                    <c:v>0.5179703981245979</c:v>
                  </c:pt>
                  <c:pt idx="96">
                    <c:v>0.6584906984916196</c:v>
                  </c:pt>
                  <c:pt idx="97">
                    <c:v>0.422511012348231</c:v>
                  </c:pt>
                  <c:pt idx="98">
                    <c:v>0.3919467083957256</c:v>
                  </c:pt>
                  <c:pt idx="99">
                    <c:v>0.38787741477028836</c:v>
                  </c:pt>
                  <c:pt idx="100">
                    <c:v>0.4497666061414505</c:v>
                  </c:pt>
                  <c:pt idx="101">
                    <c:v>0.39001424475413654</c:v>
                  </c:pt>
                  <c:pt idx="102">
                    <c:v>0.38840986370361197</c:v>
                  </c:pt>
                </c:numCache>
              </c:numRef>
            </c:plus>
            <c:minus>
              <c:numRef>
                <c:f>'Lab descriptors (2) + graphs'!$AB$2:$AB$104</c:f>
                <c:numCache>
                  <c:ptCount val="103"/>
                  <c:pt idx="0">
                    <c:v>0.4497913096339966</c:v>
                  </c:pt>
                  <c:pt idx="1">
                    <c:v>0.3242701205956255</c:v>
                  </c:pt>
                  <c:pt idx="2">
                    <c:v>0.38430312110218134</c:v>
                  </c:pt>
                  <c:pt idx="3">
                    <c:v>0.18375406269136876</c:v>
                  </c:pt>
                  <c:pt idx="4">
                    <c:v>0.23804761428475954</c:v>
                  </c:pt>
                  <c:pt idx="5">
                    <c:v>0.41945599689755164</c:v>
                  </c:pt>
                  <c:pt idx="6">
                    <c:v>0.2798491657224331</c:v>
                  </c:pt>
                  <c:pt idx="7">
                    <c:v>0.36001388862097367</c:v>
                  </c:pt>
                  <c:pt idx="8">
                    <c:v>0.40949969474966524</c:v>
                  </c:pt>
                  <c:pt idx="9">
                    <c:v>0.5677871275594578</c:v>
                  </c:pt>
                  <c:pt idx="10">
                    <c:v>0.32856759832136945</c:v>
                  </c:pt>
                  <c:pt idx="11">
                    <c:v>0.37795355387783125</c:v>
                  </c:pt>
                  <c:pt idx="12">
                    <c:v>0.3604457117391137</c:v>
                  </c:pt>
                  <c:pt idx="13">
                    <c:v>0.5042541246457222</c:v>
                  </c:pt>
                  <c:pt idx="14">
                    <c:v>0.3720886991027934</c:v>
                  </c:pt>
                  <c:pt idx="15">
                    <c:v>0.3200711726406419</c:v>
                  </c:pt>
                  <c:pt idx="16">
                    <c:v>0.264457516016765</c:v>
                  </c:pt>
                  <c:pt idx="17">
                    <c:v>0.44696631739860854</c:v>
                  </c:pt>
                  <c:pt idx="18">
                    <c:v>0.40810673985015855</c:v>
                  </c:pt>
                  <c:pt idx="19">
                    <c:v>0.21411575270298333</c:v>
                  </c:pt>
                  <c:pt idx="20">
                    <c:v>0.38050989182642614</c:v>
                  </c:pt>
                  <c:pt idx="21">
                    <c:v>0.3604565006889001</c:v>
                  </c:pt>
                  <c:pt idx="22">
                    <c:v>0.4356298122641699</c:v>
                  </c:pt>
                  <c:pt idx="23">
                    <c:v>0.3531760656291871</c:v>
                  </c:pt>
                  <c:pt idx="24">
                    <c:v>0.28729388747028806</c:v>
                  </c:pt>
                  <c:pt idx="25">
                    <c:v>0.32727833889690483</c:v>
                  </c:pt>
                  <c:pt idx="26">
                    <c:v>0.2776108387252399</c:v>
                  </c:pt>
                  <c:pt idx="27">
                    <c:v>0.45826363106355344</c:v>
                  </c:pt>
                  <c:pt idx="28">
                    <c:v>0.27430923344933567</c:v>
                  </c:pt>
                  <c:pt idx="29">
                    <c:v>0.6135361983344195</c:v>
                  </c:pt>
                  <c:pt idx="30">
                    <c:v>0.31429639231500056</c:v>
                  </c:pt>
                  <c:pt idx="31">
                    <c:v>0.30882573295195936</c:v>
                  </c:pt>
                  <c:pt idx="32">
                    <c:v>0.2819002975837347</c:v>
                  </c:pt>
                  <c:pt idx="33">
                    <c:v>0.7000833283736009</c:v>
                  </c:pt>
                  <c:pt idx="34">
                    <c:v>0.5153952097393241</c:v>
                  </c:pt>
                  <c:pt idx="35">
                    <c:v>0.4608639230354166</c:v>
                  </c:pt>
                  <c:pt idx="36">
                    <c:v>0.28292323261892904</c:v>
                  </c:pt>
                  <c:pt idx="37">
                    <c:v>0.33338166316299966</c:v>
                  </c:pt>
                  <c:pt idx="38">
                    <c:v>0.27109653877044876</c:v>
                  </c:pt>
                  <c:pt idx="39">
                    <c:v>0.37319789209837845</c:v>
                  </c:pt>
                  <c:pt idx="40">
                    <c:v>0.3187196608655552</c:v>
                  </c:pt>
                  <c:pt idx="41">
                    <c:v>0.3309649192554949</c:v>
                  </c:pt>
                  <c:pt idx="42">
                    <c:v>0.41096634087642503</c:v>
                  </c:pt>
                  <c:pt idx="43">
                    <c:v>0.3903573861077472</c:v>
                  </c:pt>
                  <c:pt idx="44">
                    <c:v>0.4418697646239968</c:v>
                  </c:pt>
                  <c:pt idx="45">
                    <c:v>0.7096016096687203</c:v>
                  </c:pt>
                  <c:pt idx="46">
                    <c:v>0.3566838002114981</c:v>
                  </c:pt>
                  <c:pt idx="47">
                    <c:v>0.25477659058697844</c:v>
                  </c:pt>
                  <c:pt idx="48">
                    <c:v>0.4197565431956194</c:v>
                  </c:pt>
                  <c:pt idx="49">
                    <c:v>0.33499751242860715</c:v>
                  </c:pt>
                  <c:pt idx="50">
                    <c:v>0.3345710354733909</c:v>
                  </c:pt>
                  <c:pt idx="51">
                    <c:v>0.2881762577929074</c:v>
                  </c:pt>
                  <c:pt idx="52">
                    <c:v>0.24798969512635968</c:v>
                  </c:pt>
                  <c:pt idx="53">
                    <c:v>0.39527768017491005</c:v>
                  </c:pt>
                  <c:pt idx="54">
                    <c:v>0.668006154329626</c:v>
                  </c:pt>
                  <c:pt idx="55">
                    <c:v>0.22203353100122142</c:v>
                  </c:pt>
                  <c:pt idx="56">
                    <c:v>0.44678605369661034</c:v>
                  </c:pt>
                  <c:pt idx="57">
                    <c:v>0.3780417378485413</c:v>
                  </c:pt>
                  <c:pt idx="58">
                    <c:v>0.5886104163385328</c:v>
                  </c:pt>
                  <c:pt idx="59">
                    <c:v>0.46835883679075424</c:v>
                  </c:pt>
                  <c:pt idx="60">
                    <c:v>0.4849238199048481</c:v>
                  </c:pt>
                  <c:pt idx="61">
                    <c:v>0.40211109576004783</c:v>
                  </c:pt>
                  <c:pt idx="62">
                    <c:v>0.609867927414503</c:v>
                  </c:pt>
                  <c:pt idx="63">
                    <c:v>0.42262276322982284</c:v>
                  </c:pt>
                  <c:pt idx="64">
                    <c:v>0.21340884080403688</c:v>
                  </c:pt>
                  <c:pt idx="65">
                    <c:v>0.38243227432372523</c:v>
                  </c:pt>
                  <c:pt idx="66">
                    <c:v>0.5484766783252333</c:v>
                  </c:pt>
                  <c:pt idx="67">
                    <c:v>0.38488237741475345</c:v>
                  </c:pt>
                  <c:pt idx="68">
                    <c:v>0.2841928140463063</c:v>
                  </c:pt>
                  <c:pt idx="69">
                    <c:v>0.3014483556284619</c:v>
                  </c:pt>
                  <c:pt idx="70">
                    <c:v>0.7014785971233932</c:v>
                  </c:pt>
                  <c:pt idx="71">
                    <c:v>0.2926905836849013</c:v>
                  </c:pt>
                  <c:pt idx="72">
                    <c:v>0.2446335127400521</c:v>
                  </c:pt>
                  <c:pt idx="73">
                    <c:v>0.3723857020766476</c:v>
                  </c:pt>
                  <c:pt idx="74">
                    <c:v>0.4080590915813639</c:v>
                  </c:pt>
                  <c:pt idx="75">
                    <c:v>0.19568682462891807</c:v>
                  </c:pt>
                  <c:pt idx="76">
                    <c:v>0.3172258221239885</c:v>
                  </c:pt>
                  <c:pt idx="77">
                    <c:v>0.3548332941913735</c:v>
                  </c:pt>
                  <c:pt idx="78">
                    <c:v>0.3086331875292226</c:v>
                  </c:pt>
                  <c:pt idx="79">
                    <c:v>0.5165870906460917</c:v>
                  </c:pt>
                  <c:pt idx="80">
                    <c:v>0.39031184113900336</c:v>
                  </c:pt>
                  <c:pt idx="81">
                    <c:v>0.5093667092031335</c:v>
                  </c:pt>
                  <c:pt idx="82">
                    <c:v>0.36825263067626807</c:v>
                  </c:pt>
                  <c:pt idx="83">
                    <c:v>0.3857978745405267</c:v>
                  </c:pt>
                  <c:pt idx="84">
                    <c:v>0.23581772622091302</c:v>
                  </c:pt>
                  <c:pt idx="85">
                    <c:v>0.4024936162364157</c:v>
                  </c:pt>
                  <c:pt idx="86">
                    <c:v>0.32939169523356193</c:v>
                  </c:pt>
                  <c:pt idx="87">
                    <c:v>0</c:v>
                  </c:pt>
                  <c:pt idx="88">
                    <c:v>0.426973847754979</c:v>
                  </c:pt>
                  <c:pt idx="89">
                    <c:v>0.3412981752726376</c:v>
                  </c:pt>
                  <c:pt idx="90">
                    <c:v>0.42849089190374257</c:v>
                  </c:pt>
                  <c:pt idx="91">
                    <c:v>0.3877341586419247</c:v>
                  </c:pt>
                  <c:pt idx="92">
                    <c:v>0.37193936184393733</c:v>
                  </c:pt>
                  <c:pt idx="93">
                    <c:v>0.4673756519118478</c:v>
                  </c:pt>
                  <c:pt idx="94">
                    <c:v>0.2829310870159077</c:v>
                  </c:pt>
                  <c:pt idx="95">
                    <c:v>0.5179703981245979</c:v>
                  </c:pt>
                  <c:pt idx="96">
                    <c:v>0.6584906984916196</c:v>
                  </c:pt>
                  <c:pt idx="97">
                    <c:v>0.422511012348231</c:v>
                  </c:pt>
                  <c:pt idx="98">
                    <c:v>0.3919467083957256</c:v>
                  </c:pt>
                  <c:pt idx="99">
                    <c:v>0.38787741477028836</c:v>
                  </c:pt>
                  <c:pt idx="100">
                    <c:v>0.4497666061414505</c:v>
                  </c:pt>
                  <c:pt idx="101">
                    <c:v>0.39001424475413654</c:v>
                  </c:pt>
                  <c:pt idx="102">
                    <c:v>0.38840986370361197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'Lab descriptors (2) + graphs'!$C$2:$C$104</c:f>
              <c:strCache/>
            </c:strRef>
          </c:cat>
          <c:val>
            <c:numRef>
              <c:f>'Lab descriptors (2) + graphs'!$AA$2:$AA$104</c:f>
              <c:numCache/>
            </c:numRef>
          </c:val>
        </c:ser>
        <c:axId val="35938566"/>
        <c:axId val="55011639"/>
      </c:barChart>
      <c:catAx>
        <c:axId val="359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11639"/>
        <c:crosses val="autoZero"/>
        <c:auto val="1"/>
        <c:lblOffset val="100"/>
        <c:tickLblSkip val="1"/>
        <c:noMultiLvlLbl val="0"/>
      </c:catAx>
      <c:valAx>
        <c:axId val="55011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lenght (mm)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38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Paddy grain width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3"/>
          <c:w val="0.97525"/>
          <c:h val="0.68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'Lab descriptors (2) + graphs'!$AN$2:$AN$104</c:f>
                <c:numCache>
                  <c:ptCount val="103"/>
                  <c:pt idx="0">
                    <c:v>0.15407429665226643</c:v>
                  </c:pt>
                  <c:pt idx="1">
                    <c:v>0.23320234418489946</c:v>
                  </c:pt>
                  <c:pt idx="2">
                    <c:v>0.18219647514581305</c:v>
                  </c:pt>
                  <c:pt idx="3">
                    <c:v>0.21234406043022985</c:v>
                  </c:pt>
                  <c:pt idx="4">
                    <c:v>0.11276327219247491</c:v>
                  </c:pt>
                  <c:pt idx="5">
                    <c:v>0.24537726056013803</c:v>
                  </c:pt>
                  <c:pt idx="6">
                    <c:v>0.22087955491120198</c:v>
                  </c:pt>
                  <c:pt idx="7">
                    <c:v>0.2967396913869874</c:v>
                  </c:pt>
                  <c:pt idx="8">
                    <c:v>0.0858681159298006</c:v>
                  </c:pt>
                  <c:pt idx="9">
                    <c:v>0.22452171387194303</c:v>
                  </c:pt>
                  <c:pt idx="10">
                    <c:v>0.2028573664206249</c:v>
                  </c:pt>
                  <c:pt idx="11">
                    <c:v>0.14307729068971714</c:v>
                  </c:pt>
                  <c:pt idx="12">
                    <c:v>0.2148410264978839</c:v>
                  </c:pt>
                  <c:pt idx="13">
                    <c:v>0.21668205073589178</c:v>
                  </c:pt>
                  <c:pt idx="14">
                    <c:v>0.09131143289740844</c:v>
                  </c:pt>
                  <c:pt idx="15">
                    <c:v>0.11266469426281156</c:v>
                  </c:pt>
                  <c:pt idx="16">
                    <c:v>0.09437513796902297</c:v>
                  </c:pt>
                  <c:pt idx="17">
                    <c:v>0.137763888188769</c:v>
                  </c:pt>
                  <c:pt idx="18">
                    <c:v>0.1401626039839269</c:v>
                  </c:pt>
                  <c:pt idx="19">
                    <c:v>0.07366591251499226</c:v>
                  </c:pt>
                  <c:pt idx="20">
                    <c:v>0.1802590728183644</c:v>
                  </c:pt>
                  <c:pt idx="21">
                    <c:v>0.10112698288125074</c:v>
                  </c:pt>
                  <c:pt idx="22">
                    <c:v>0.1550483795465125</c:v>
                  </c:pt>
                  <c:pt idx="23">
                    <c:v>0.10540925533895047</c:v>
                  </c:pt>
                  <c:pt idx="24">
                    <c:v>0.1387884080974377</c:v>
                  </c:pt>
                  <c:pt idx="25">
                    <c:v>0.2143828351338008</c:v>
                  </c:pt>
                  <c:pt idx="26">
                    <c:v>0.15176370522039276</c:v>
                  </c:pt>
                  <c:pt idx="27">
                    <c:v>0.1399364935326787</c:v>
                  </c:pt>
                  <c:pt idx="28">
                    <c:v>0.15749426797330268</c:v>
                  </c:pt>
                  <c:pt idx="29">
                    <c:v>0.199847163824976</c:v>
                  </c:pt>
                  <c:pt idx="30">
                    <c:v>0.19177822840168687</c:v>
                  </c:pt>
                  <c:pt idx="31">
                    <c:v>0.11606511582345798</c:v>
                  </c:pt>
                  <c:pt idx="32">
                    <c:v>0.14110673659010933</c:v>
                  </c:pt>
                  <c:pt idx="33">
                    <c:v>0.16237473804614724</c:v>
                  </c:pt>
                  <c:pt idx="34">
                    <c:v>0.11239315914334486</c:v>
                  </c:pt>
                  <c:pt idx="35">
                    <c:v>0.15664893516678358</c:v>
                  </c:pt>
                  <c:pt idx="36">
                    <c:v>0.19453934192228609</c:v>
                  </c:pt>
                  <c:pt idx="37">
                    <c:v>0.13057139383835512</c:v>
                  </c:pt>
                  <c:pt idx="38">
                    <c:v>0.11704225257953531</c:v>
                  </c:pt>
                  <c:pt idx="39">
                    <c:v>0.13339998334166342</c:v>
                  </c:pt>
                  <c:pt idx="40">
                    <c:v>0.09649409884085736</c:v>
                  </c:pt>
                  <c:pt idx="41">
                    <c:v>0.20039128390892105</c:v>
                  </c:pt>
                  <c:pt idx="42">
                    <c:v>0.19044976007102682</c:v>
                  </c:pt>
                  <c:pt idx="43">
                    <c:v>0.1405109722880556</c:v>
                  </c:pt>
                  <c:pt idx="44">
                    <c:v>0.2531490557842293</c:v>
                  </c:pt>
                  <c:pt idx="45">
                    <c:v>0.18286607121060042</c:v>
                  </c:pt>
                  <c:pt idx="46">
                    <c:v>0.19293061504650194</c:v>
                  </c:pt>
                  <c:pt idx="47">
                    <c:v>0.15691823773333774</c:v>
                  </c:pt>
                  <c:pt idx="48">
                    <c:v>0.29261464989526875</c:v>
                  </c:pt>
                  <c:pt idx="49">
                    <c:v>0.1925847576753854</c:v>
                  </c:pt>
                  <c:pt idx="50">
                    <c:v>0.2658090375522308</c:v>
                  </c:pt>
                  <c:pt idx="51">
                    <c:v>0.24317346346451732</c:v>
                  </c:pt>
                  <c:pt idx="52">
                    <c:v>0.14805779652255313</c:v>
                  </c:pt>
                  <c:pt idx="53">
                    <c:v>0.12737084962160314</c:v>
                  </c:pt>
                  <c:pt idx="54">
                    <c:v>0.21869308783467659</c:v>
                  </c:pt>
                  <c:pt idx="55">
                    <c:v>0.12642081403875052</c:v>
                  </c:pt>
                  <c:pt idx="56">
                    <c:v>0.19804601036684572</c:v>
                  </c:pt>
                  <c:pt idx="57">
                    <c:v>0.10805862606321026</c:v>
                  </c:pt>
                  <c:pt idx="58">
                    <c:v>0.19015782918407967</c:v>
                  </c:pt>
                  <c:pt idx="59">
                    <c:v>0.1574095860415726</c:v>
                  </c:pt>
                  <c:pt idx="60">
                    <c:v>0.17314412750334437</c:v>
                  </c:pt>
                  <c:pt idx="61">
                    <c:v>0.16949598487541243</c:v>
                  </c:pt>
                  <c:pt idx="62">
                    <c:v>0.1481890684227602</c:v>
                  </c:pt>
                  <c:pt idx="63">
                    <c:v>0.17833800616932416</c:v>
                  </c:pt>
                  <c:pt idx="64">
                    <c:v>0.16614585292580467</c:v>
                  </c:pt>
                  <c:pt idx="65">
                    <c:v>0.20542638584172296</c:v>
                  </c:pt>
                  <c:pt idx="66">
                    <c:v>0.136987428458086</c:v>
                  </c:pt>
                  <c:pt idx="67">
                    <c:v>0.1354990774876276</c:v>
                  </c:pt>
                  <c:pt idx="68">
                    <c:v>0.1950612439437758</c:v>
                  </c:pt>
                  <c:pt idx="69">
                    <c:v>0.17457567604527827</c:v>
                  </c:pt>
                  <c:pt idx="70">
                    <c:v>0.0678314905564708</c:v>
                  </c:pt>
                  <c:pt idx="71">
                    <c:v>0.1410437284438121</c:v>
                  </c:pt>
                  <c:pt idx="72">
                    <c:v>0.09043720964787595</c:v>
                  </c:pt>
                  <c:pt idx="73">
                    <c:v>0.16580108564180698</c:v>
                  </c:pt>
                  <c:pt idx="74">
                    <c:v>0.22223361081929335</c:v>
                  </c:pt>
                  <c:pt idx="75">
                    <c:v>0.14596803303006758</c:v>
                  </c:pt>
                  <c:pt idx="76">
                    <c:v>0.18136519327956477</c:v>
                  </c:pt>
                  <c:pt idx="77">
                    <c:v>0.18411650900688767</c:v>
                  </c:pt>
                  <c:pt idx="78">
                    <c:v>0.1447449864800471</c:v>
                  </c:pt>
                  <c:pt idx="79">
                    <c:v>0.18657438194993287</c:v>
                  </c:pt>
                  <c:pt idx="80">
                    <c:v>0.21969676071045716</c:v>
                  </c:pt>
                  <c:pt idx="81">
                    <c:v>0.20557777657670537</c:v>
                  </c:pt>
                  <c:pt idx="82">
                    <c:v>0.16714597745018112</c:v>
                  </c:pt>
                  <c:pt idx="83">
                    <c:v>0.19641509333269003</c:v>
                  </c:pt>
                  <c:pt idx="84">
                    <c:v>0.14537308324902345</c:v>
                  </c:pt>
                  <c:pt idx="85">
                    <c:v>0.17864925288272773</c:v>
                  </c:pt>
                  <c:pt idx="86">
                    <c:v>0.17707813717866858</c:v>
                  </c:pt>
                  <c:pt idx="87">
                    <c:v>0</c:v>
                  </c:pt>
                  <c:pt idx="88">
                    <c:v>0.17909959985065235</c:v>
                  </c:pt>
                  <c:pt idx="89">
                    <c:v>0.13614126650080877</c:v>
                  </c:pt>
                  <c:pt idx="90">
                    <c:v>0.25162582450050125</c:v>
                  </c:pt>
                  <c:pt idx="91">
                    <c:v>0.21734764779034135</c:v>
                  </c:pt>
                  <c:pt idx="92">
                    <c:v>0.21456933611305845</c:v>
                  </c:pt>
                  <c:pt idx="93">
                    <c:v>0.1965508133339158</c:v>
                  </c:pt>
                  <c:pt idx="94">
                    <c:v>0.17262998323325487</c:v>
                  </c:pt>
                  <c:pt idx="95">
                    <c:v>0.15002222057637224</c:v>
                  </c:pt>
                  <c:pt idx="96">
                    <c:v>0.13326664999167442</c:v>
                  </c:pt>
                  <c:pt idx="97">
                    <c:v>0.12377847596053423</c:v>
                  </c:pt>
                  <c:pt idx="98">
                    <c:v>0.1673983937265491</c:v>
                  </c:pt>
                  <c:pt idx="99">
                    <c:v>0.15798734126505978</c:v>
                  </c:pt>
                  <c:pt idx="100">
                    <c:v>0.08612652191849174</c:v>
                  </c:pt>
                  <c:pt idx="101">
                    <c:v>0.1451780516010162</c:v>
                  </c:pt>
                  <c:pt idx="102">
                    <c:v>0.13984515246037546</c:v>
                  </c:pt>
                </c:numCache>
              </c:numRef>
            </c:plus>
            <c:minus>
              <c:numRef>
                <c:f>'Lab descriptors (2) + graphs'!$AN$2:$AN$104</c:f>
                <c:numCache>
                  <c:ptCount val="103"/>
                  <c:pt idx="0">
                    <c:v>0.15407429665226643</c:v>
                  </c:pt>
                  <c:pt idx="1">
                    <c:v>0.23320234418489946</c:v>
                  </c:pt>
                  <c:pt idx="2">
                    <c:v>0.18219647514581305</c:v>
                  </c:pt>
                  <c:pt idx="3">
                    <c:v>0.21234406043022985</c:v>
                  </c:pt>
                  <c:pt idx="4">
                    <c:v>0.11276327219247491</c:v>
                  </c:pt>
                  <c:pt idx="5">
                    <c:v>0.24537726056013803</c:v>
                  </c:pt>
                  <c:pt idx="6">
                    <c:v>0.22087955491120198</c:v>
                  </c:pt>
                  <c:pt idx="7">
                    <c:v>0.2967396913869874</c:v>
                  </c:pt>
                  <c:pt idx="8">
                    <c:v>0.0858681159298006</c:v>
                  </c:pt>
                  <c:pt idx="9">
                    <c:v>0.22452171387194303</c:v>
                  </c:pt>
                  <c:pt idx="10">
                    <c:v>0.2028573664206249</c:v>
                  </c:pt>
                  <c:pt idx="11">
                    <c:v>0.14307729068971714</c:v>
                  </c:pt>
                  <c:pt idx="12">
                    <c:v>0.2148410264978839</c:v>
                  </c:pt>
                  <c:pt idx="13">
                    <c:v>0.21668205073589178</c:v>
                  </c:pt>
                  <c:pt idx="14">
                    <c:v>0.09131143289740844</c:v>
                  </c:pt>
                  <c:pt idx="15">
                    <c:v>0.11266469426281156</c:v>
                  </c:pt>
                  <c:pt idx="16">
                    <c:v>0.09437513796902297</c:v>
                  </c:pt>
                  <c:pt idx="17">
                    <c:v>0.137763888188769</c:v>
                  </c:pt>
                  <c:pt idx="18">
                    <c:v>0.1401626039839269</c:v>
                  </c:pt>
                  <c:pt idx="19">
                    <c:v>0.07366591251499226</c:v>
                  </c:pt>
                  <c:pt idx="20">
                    <c:v>0.1802590728183644</c:v>
                  </c:pt>
                  <c:pt idx="21">
                    <c:v>0.10112698288125074</c:v>
                  </c:pt>
                  <c:pt idx="22">
                    <c:v>0.1550483795465125</c:v>
                  </c:pt>
                  <c:pt idx="23">
                    <c:v>0.10540925533895047</c:v>
                  </c:pt>
                  <c:pt idx="24">
                    <c:v>0.1387884080974377</c:v>
                  </c:pt>
                  <c:pt idx="25">
                    <c:v>0.2143828351338008</c:v>
                  </c:pt>
                  <c:pt idx="26">
                    <c:v>0.15176370522039276</c:v>
                  </c:pt>
                  <c:pt idx="27">
                    <c:v>0.1399364935326787</c:v>
                  </c:pt>
                  <c:pt idx="28">
                    <c:v>0.15749426797330268</c:v>
                  </c:pt>
                  <c:pt idx="29">
                    <c:v>0.199847163824976</c:v>
                  </c:pt>
                  <c:pt idx="30">
                    <c:v>0.19177822840168687</c:v>
                  </c:pt>
                  <c:pt idx="31">
                    <c:v>0.11606511582345798</c:v>
                  </c:pt>
                  <c:pt idx="32">
                    <c:v>0.14110673659010933</c:v>
                  </c:pt>
                  <c:pt idx="33">
                    <c:v>0.16237473804614724</c:v>
                  </c:pt>
                  <c:pt idx="34">
                    <c:v>0.11239315914334486</c:v>
                  </c:pt>
                  <c:pt idx="35">
                    <c:v>0.15664893516678358</c:v>
                  </c:pt>
                  <c:pt idx="36">
                    <c:v>0.19453934192228609</c:v>
                  </c:pt>
                  <c:pt idx="37">
                    <c:v>0.13057139383835512</c:v>
                  </c:pt>
                  <c:pt idx="38">
                    <c:v>0.11704225257953531</c:v>
                  </c:pt>
                  <c:pt idx="39">
                    <c:v>0.13339998334166342</c:v>
                  </c:pt>
                  <c:pt idx="40">
                    <c:v>0.09649409884085736</c:v>
                  </c:pt>
                  <c:pt idx="41">
                    <c:v>0.20039128390892105</c:v>
                  </c:pt>
                  <c:pt idx="42">
                    <c:v>0.19044976007102682</c:v>
                  </c:pt>
                  <c:pt idx="43">
                    <c:v>0.1405109722880556</c:v>
                  </c:pt>
                  <c:pt idx="44">
                    <c:v>0.2531490557842293</c:v>
                  </c:pt>
                  <c:pt idx="45">
                    <c:v>0.18286607121060042</c:v>
                  </c:pt>
                  <c:pt idx="46">
                    <c:v>0.19293061504650194</c:v>
                  </c:pt>
                  <c:pt idx="47">
                    <c:v>0.15691823773333774</c:v>
                  </c:pt>
                  <c:pt idx="48">
                    <c:v>0.29261464989526875</c:v>
                  </c:pt>
                  <c:pt idx="49">
                    <c:v>0.1925847576753854</c:v>
                  </c:pt>
                  <c:pt idx="50">
                    <c:v>0.2658090375522308</c:v>
                  </c:pt>
                  <c:pt idx="51">
                    <c:v>0.24317346346451732</c:v>
                  </c:pt>
                  <c:pt idx="52">
                    <c:v>0.14805779652255313</c:v>
                  </c:pt>
                  <c:pt idx="53">
                    <c:v>0.12737084962160314</c:v>
                  </c:pt>
                  <c:pt idx="54">
                    <c:v>0.21869308783467659</c:v>
                  </c:pt>
                  <c:pt idx="55">
                    <c:v>0.12642081403875052</c:v>
                  </c:pt>
                  <c:pt idx="56">
                    <c:v>0.19804601036684572</c:v>
                  </c:pt>
                  <c:pt idx="57">
                    <c:v>0.10805862606321026</c:v>
                  </c:pt>
                  <c:pt idx="58">
                    <c:v>0.19015782918407967</c:v>
                  </c:pt>
                  <c:pt idx="59">
                    <c:v>0.1574095860415726</c:v>
                  </c:pt>
                  <c:pt idx="60">
                    <c:v>0.17314412750334437</c:v>
                  </c:pt>
                  <c:pt idx="61">
                    <c:v>0.16949598487541243</c:v>
                  </c:pt>
                  <c:pt idx="62">
                    <c:v>0.1481890684227602</c:v>
                  </c:pt>
                  <c:pt idx="63">
                    <c:v>0.17833800616932416</c:v>
                  </c:pt>
                  <c:pt idx="64">
                    <c:v>0.16614585292580467</c:v>
                  </c:pt>
                  <c:pt idx="65">
                    <c:v>0.20542638584172296</c:v>
                  </c:pt>
                  <c:pt idx="66">
                    <c:v>0.136987428458086</c:v>
                  </c:pt>
                  <c:pt idx="67">
                    <c:v>0.1354990774876276</c:v>
                  </c:pt>
                  <c:pt idx="68">
                    <c:v>0.1950612439437758</c:v>
                  </c:pt>
                  <c:pt idx="69">
                    <c:v>0.17457567604527827</c:v>
                  </c:pt>
                  <c:pt idx="70">
                    <c:v>0.0678314905564708</c:v>
                  </c:pt>
                  <c:pt idx="71">
                    <c:v>0.1410437284438121</c:v>
                  </c:pt>
                  <c:pt idx="72">
                    <c:v>0.09043720964787595</c:v>
                  </c:pt>
                  <c:pt idx="73">
                    <c:v>0.16580108564180698</c:v>
                  </c:pt>
                  <c:pt idx="74">
                    <c:v>0.22223361081929335</c:v>
                  </c:pt>
                  <c:pt idx="75">
                    <c:v>0.14596803303006758</c:v>
                  </c:pt>
                  <c:pt idx="76">
                    <c:v>0.18136519327956477</c:v>
                  </c:pt>
                  <c:pt idx="77">
                    <c:v>0.18411650900688767</c:v>
                  </c:pt>
                  <c:pt idx="78">
                    <c:v>0.1447449864800471</c:v>
                  </c:pt>
                  <c:pt idx="79">
                    <c:v>0.18657438194993287</c:v>
                  </c:pt>
                  <c:pt idx="80">
                    <c:v>0.21969676071045716</c:v>
                  </c:pt>
                  <c:pt idx="81">
                    <c:v>0.20557777657670537</c:v>
                  </c:pt>
                  <c:pt idx="82">
                    <c:v>0.16714597745018112</c:v>
                  </c:pt>
                  <c:pt idx="83">
                    <c:v>0.19641509333269003</c:v>
                  </c:pt>
                  <c:pt idx="84">
                    <c:v>0.14537308324902345</c:v>
                  </c:pt>
                  <c:pt idx="85">
                    <c:v>0.17864925288272773</c:v>
                  </c:pt>
                  <c:pt idx="86">
                    <c:v>0.17707813717866858</c:v>
                  </c:pt>
                  <c:pt idx="87">
                    <c:v>0</c:v>
                  </c:pt>
                  <c:pt idx="88">
                    <c:v>0.17909959985065235</c:v>
                  </c:pt>
                  <c:pt idx="89">
                    <c:v>0.13614126650080877</c:v>
                  </c:pt>
                  <c:pt idx="90">
                    <c:v>0.25162582450050125</c:v>
                  </c:pt>
                  <c:pt idx="91">
                    <c:v>0.21734764779034135</c:v>
                  </c:pt>
                  <c:pt idx="92">
                    <c:v>0.21456933611305845</c:v>
                  </c:pt>
                  <c:pt idx="93">
                    <c:v>0.1965508133339158</c:v>
                  </c:pt>
                  <c:pt idx="94">
                    <c:v>0.17262998323325487</c:v>
                  </c:pt>
                  <c:pt idx="95">
                    <c:v>0.15002222057637224</c:v>
                  </c:pt>
                  <c:pt idx="96">
                    <c:v>0.13326664999167442</c:v>
                  </c:pt>
                  <c:pt idx="97">
                    <c:v>0.12377847596053423</c:v>
                  </c:pt>
                  <c:pt idx="98">
                    <c:v>0.1673983937265491</c:v>
                  </c:pt>
                  <c:pt idx="99">
                    <c:v>0.15798734126505978</c:v>
                  </c:pt>
                  <c:pt idx="100">
                    <c:v>0.08612652191849174</c:v>
                  </c:pt>
                  <c:pt idx="101">
                    <c:v>0.1451780516010162</c:v>
                  </c:pt>
                  <c:pt idx="102">
                    <c:v>0.13984515246037546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'Lab descriptors (2) + graphs'!$C$2:$C$104</c:f>
              <c:strCache/>
            </c:strRef>
          </c:cat>
          <c:val>
            <c:numRef>
              <c:f>'Lab descriptors (2) + graphs'!$AM$2:$AM$104</c:f>
              <c:numCache/>
            </c:numRef>
          </c:val>
        </c:ser>
        <c:axId val="25342704"/>
        <c:axId val="26757745"/>
      </c:barChart>
      <c:catAx>
        <c:axId val="253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57745"/>
        <c:crosses val="autoZero"/>
        <c:auto val="1"/>
        <c:lblOffset val="100"/>
        <c:tickLblSkip val="1"/>
        <c:noMultiLvlLbl val="0"/>
      </c:catAx>
      <c:valAx>
        <c:axId val="26757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width (mm)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42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Paddy grain shape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3"/>
          <c:w val="0.97525"/>
          <c:h val="0.68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'Lab descriptors (2) + graphs'!$AZ$2:$AZ$104</c:f>
                <c:numCache>
                  <c:ptCount val="103"/>
                  <c:pt idx="0">
                    <c:v>0.26815042265328765</c:v>
                  </c:pt>
                  <c:pt idx="1">
                    <c:v>0.12707827788230922</c:v>
                  </c:pt>
                  <c:pt idx="2">
                    <c:v>0.17374194634334003</c:v>
                  </c:pt>
                  <c:pt idx="3">
                    <c:v>0.11547012575854178</c:v>
                  </c:pt>
                  <c:pt idx="4">
                    <c:v>0.12588656563338727</c:v>
                  </c:pt>
                  <c:pt idx="5">
                    <c:v>0.2981737017038708</c:v>
                  </c:pt>
                  <c:pt idx="6">
                    <c:v>0.12544475691127893</c:v>
                  </c:pt>
                  <c:pt idx="7">
                    <c:v>0.2629444557435774</c:v>
                  </c:pt>
                  <c:pt idx="8">
                    <c:v>0.13919895699781087</c:v>
                  </c:pt>
                  <c:pt idx="9">
                    <c:v>0.16136273952345906</c:v>
                  </c:pt>
                  <c:pt idx="10">
                    <c:v>0.25449113985992766</c:v>
                  </c:pt>
                  <c:pt idx="11">
                    <c:v>0.11384796708761365</c:v>
                  </c:pt>
                  <c:pt idx="12">
                    <c:v>0.07610330706865383</c:v>
                  </c:pt>
                  <c:pt idx="13">
                    <c:v>0.16943833868204483</c:v>
                  </c:pt>
                  <c:pt idx="14">
                    <c:v>0.1779667190963408</c:v>
                  </c:pt>
                  <c:pt idx="15">
                    <c:v>0.14997669681868425</c:v>
                  </c:pt>
                  <c:pt idx="16">
                    <c:v>0.12572842030508405</c:v>
                  </c:pt>
                  <c:pt idx="17">
                    <c:v>0.18858527466929226</c:v>
                  </c:pt>
                  <c:pt idx="18">
                    <c:v>0.24144234702506576</c:v>
                  </c:pt>
                  <c:pt idx="19">
                    <c:v>0.0783104807681592</c:v>
                  </c:pt>
                  <c:pt idx="20">
                    <c:v>0.12134878985765926</c:v>
                  </c:pt>
                  <c:pt idx="21">
                    <c:v>0.2559824816435942</c:v>
                  </c:pt>
                  <c:pt idx="22">
                    <c:v>0.15114270681048375</c:v>
                  </c:pt>
                  <c:pt idx="23">
                    <c:v>0.1907830649031436</c:v>
                  </c:pt>
                  <c:pt idx="24">
                    <c:v>0.1983301587100716</c:v>
                  </c:pt>
                  <c:pt idx="25">
                    <c:v>0.170105775549325</c:v>
                  </c:pt>
                  <c:pt idx="26">
                    <c:v>0.18495859937644327</c:v>
                  </c:pt>
                  <c:pt idx="27">
                    <c:v>0.3756946255874573</c:v>
                  </c:pt>
                  <c:pt idx="28">
                    <c:v>0.09853729715055255</c:v>
                  </c:pt>
                  <c:pt idx="29">
                    <c:v>0.24197430116338314</c:v>
                  </c:pt>
                  <c:pt idx="30">
                    <c:v>0.2842820008917971</c:v>
                  </c:pt>
                  <c:pt idx="31">
                    <c:v>0.1914414187296593</c:v>
                  </c:pt>
                  <c:pt idx="32">
                    <c:v>0.21311916755117793</c:v>
                  </c:pt>
                  <c:pt idx="33">
                    <c:v>0.3398484994009172</c:v>
                  </c:pt>
                  <c:pt idx="34">
                    <c:v>0.24245681129599403</c:v>
                  </c:pt>
                  <c:pt idx="35">
                    <c:v>0.22688567252450476</c:v>
                  </c:pt>
                  <c:pt idx="36">
                    <c:v>0.3486586630192214</c:v>
                  </c:pt>
                  <c:pt idx="37">
                    <c:v>0.20144772755330706</c:v>
                  </c:pt>
                  <c:pt idx="38">
                    <c:v>0.31453562867813817</c:v>
                  </c:pt>
                  <c:pt idx="39">
                    <c:v>0.2822510981761042</c:v>
                  </c:pt>
                  <c:pt idx="40">
                    <c:v>0.23965540268483165</c:v>
                  </c:pt>
                  <c:pt idx="41">
                    <c:v>0.25399149112943303</c:v>
                  </c:pt>
                  <c:pt idx="42">
                    <c:v>0.23271794832270312</c:v>
                  </c:pt>
                  <c:pt idx="43">
                    <c:v>0.11968980609864821</c:v>
                  </c:pt>
                  <c:pt idx="44">
                    <c:v>0.1204796434263498</c:v>
                  </c:pt>
                  <c:pt idx="45">
                    <c:v>0.16174384440342188</c:v>
                  </c:pt>
                  <c:pt idx="46">
                    <c:v>0.1314508544554501</c:v>
                  </c:pt>
                  <c:pt idx="47">
                    <c:v>0.13419461147009362</c:v>
                  </c:pt>
                  <c:pt idx="48">
                    <c:v>0.18837736072185401</c:v>
                  </c:pt>
                  <c:pt idx="49">
                    <c:v>0.12095442238815023</c:v>
                  </c:pt>
                  <c:pt idx="50">
                    <c:v>0.122218177503182</c:v>
                  </c:pt>
                  <c:pt idx="51">
                    <c:v>0.2064621899777221</c:v>
                  </c:pt>
                  <c:pt idx="52">
                    <c:v>0.1228536639629159</c:v>
                  </c:pt>
                  <c:pt idx="53">
                    <c:v>0.13577986212634127</c:v>
                  </c:pt>
                  <c:pt idx="54">
                    <c:v>0.36694376213453217</c:v>
                  </c:pt>
                  <c:pt idx="55">
                    <c:v>0.08062916469127476</c:v>
                  </c:pt>
                  <c:pt idx="56">
                    <c:v>0.17198679194659394</c:v>
                  </c:pt>
                  <c:pt idx="57">
                    <c:v>0.17336174534879645</c:v>
                  </c:pt>
                  <c:pt idx="58">
                    <c:v>0.2523962729732278</c:v>
                  </c:pt>
                  <c:pt idx="59">
                    <c:v>0.1280197753286368</c:v>
                  </c:pt>
                  <c:pt idx="60">
                    <c:v>0.150900807075503</c:v>
                  </c:pt>
                  <c:pt idx="61">
                    <c:v>0.16285239644197322</c:v>
                  </c:pt>
                  <c:pt idx="62">
                    <c:v>0.19469197177195757</c:v>
                  </c:pt>
                  <c:pt idx="63">
                    <c:v>0.15131482857867007</c:v>
                  </c:pt>
                  <c:pt idx="64">
                    <c:v>0.11623761331730936</c:v>
                  </c:pt>
                  <c:pt idx="65">
                    <c:v>0.1604621390242132</c:v>
                  </c:pt>
                  <c:pt idx="66">
                    <c:v>0.1588936761729709</c:v>
                  </c:pt>
                  <c:pt idx="67">
                    <c:v>0.21267758663602412</c:v>
                  </c:pt>
                  <c:pt idx="68">
                    <c:v>0.10534377612763478</c:v>
                  </c:pt>
                  <c:pt idx="69">
                    <c:v>0.07009051601643221</c:v>
                  </c:pt>
                  <c:pt idx="70">
                    <c:v>0.22814136558727094</c:v>
                  </c:pt>
                  <c:pt idx="71">
                    <c:v>0.0956708426678437</c:v>
                  </c:pt>
                  <c:pt idx="72">
                    <c:v>0.1068892405627033</c:v>
                  </c:pt>
                  <c:pt idx="73">
                    <c:v>0.20776719526395476</c:v>
                  </c:pt>
                  <c:pt idx="74">
                    <c:v>0.1254080438004341</c:v>
                  </c:pt>
                  <c:pt idx="75">
                    <c:v>0.12145509245624228</c:v>
                  </c:pt>
                  <c:pt idx="76">
                    <c:v>0.24269378871494898</c:v>
                  </c:pt>
                  <c:pt idx="77">
                    <c:v>0.09719370018839696</c:v>
                  </c:pt>
                  <c:pt idx="78">
                    <c:v>0.16137189487994177</c:v>
                  </c:pt>
                  <c:pt idx="79">
                    <c:v>0.25502220499615597</c:v>
                  </c:pt>
                  <c:pt idx="80">
                    <c:v>0.11735204682050014</c:v>
                  </c:pt>
                  <c:pt idx="81">
                    <c:v>0.16980465428366845</c:v>
                  </c:pt>
                  <c:pt idx="82">
                    <c:v>0.10536470688901053</c:v>
                  </c:pt>
                  <c:pt idx="83">
                    <c:v>0.1094352670683285</c:v>
                  </c:pt>
                  <c:pt idx="84">
                    <c:v>0.08042472441941212</c:v>
                  </c:pt>
                  <c:pt idx="85">
                    <c:v>0.2048972414304774</c:v>
                  </c:pt>
                  <c:pt idx="86">
                    <c:v>0.19024743524895785</c:v>
                  </c:pt>
                  <c:pt idx="87">
                    <c:v>0</c:v>
                  </c:pt>
                  <c:pt idx="88">
                    <c:v>0.08498489204474444</c:v>
                  </c:pt>
                  <c:pt idx="89">
                    <c:v>0.10610635979742385</c:v>
                  </c:pt>
                  <c:pt idx="90">
                    <c:v>0.17581059263231663</c:v>
                  </c:pt>
                  <c:pt idx="91">
                    <c:v>0.14884405097312356</c:v>
                  </c:pt>
                  <c:pt idx="92">
                    <c:v>0.14643511881260315</c:v>
                  </c:pt>
                  <c:pt idx="93">
                    <c:v>0.16738159607495007</c:v>
                  </c:pt>
                  <c:pt idx="94">
                    <c:v>0.11397511949098908</c:v>
                  </c:pt>
                  <c:pt idx="95">
                    <c:v>0.22141902923386814</c:v>
                  </c:pt>
                  <c:pt idx="96">
                    <c:v>0.3135252582147134</c:v>
                  </c:pt>
                  <c:pt idx="97">
                    <c:v>0.1944843392018181</c:v>
                  </c:pt>
                  <c:pt idx="98">
                    <c:v>0.11559432696019907</c:v>
                  </c:pt>
                  <c:pt idx="99">
                    <c:v>0.15588728392711726</c:v>
                  </c:pt>
                  <c:pt idx="100">
                    <c:v>0.1760740312162028</c:v>
                  </c:pt>
                  <c:pt idx="101">
                    <c:v>0.28301924305276427</c:v>
                  </c:pt>
                  <c:pt idx="102">
                    <c:v>0.1721850660326698</c:v>
                  </c:pt>
                </c:numCache>
              </c:numRef>
            </c:plus>
            <c:minus>
              <c:numRef>
                <c:f>'Lab descriptors (2) + graphs'!$AZ$2:$AZ$104</c:f>
                <c:numCache>
                  <c:ptCount val="103"/>
                  <c:pt idx="0">
                    <c:v>0.26815042265328765</c:v>
                  </c:pt>
                  <c:pt idx="1">
                    <c:v>0.12707827788230922</c:v>
                  </c:pt>
                  <c:pt idx="2">
                    <c:v>0.17374194634334003</c:v>
                  </c:pt>
                  <c:pt idx="3">
                    <c:v>0.11547012575854178</c:v>
                  </c:pt>
                  <c:pt idx="4">
                    <c:v>0.12588656563338727</c:v>
                  </c:pt>
                  <c:pt idx="5">
                    <c:v>0.2981737017038708</c:v>
                  </c:pt>
                  <c:pt idx="6">
                    <c:v>0.12544475691127893</c:v>
                  </c:pt>
                  <c:pt idx="7">
                    <c:v>0.2629444557435774</c:v>
                  </c:pt>
                  <c:pt idx="8">
                    <c:v>0.13919895699781087</c:v>
                  </c:pt>
                  <c:pt idx="9">
                    <c:v>0.16136273952345906</c:v>
                  </c:pt>
                  <c:pt idx="10">
                    <c:v>0.25449113985992766</c:v>
                  </c:pt>
                  <c:pt idx="11">
                    <c:v>0.11384796708761365</c:v>
                  </c:pt>
                  <c:pt idx="12">
                    <c:v>0.07610330706865383</c:v>
                  </c:pt>
                  <c:pt idx="13">
                    <c:v>0.16943833868204483</c:v>
                  </c:pt>
                  <c:pt idx="14">
                    <c:v>0.1779667190963408</c:v>
                  </c:pt>
                  <c:pt idx="15">
                    <c:v>0.14997669681868425</c:v>
                  </c:pt>
                  <c:pt idx="16">
                    <c:v>0.12572842030508405</c:v>
                  </c:pt>
                  <c:pt idx="17">
                    <c:v>0.18858527466929226</c:v>
                  </c:pt>
                  <c:pt idx="18">
                    <c:v>0.24144234702506576</c:v>
                  </c:pt>
                  <c:pt idx="19">
                    <c:v>0.0783104807681592</c:v>
                  </c:pt>
                  <c:pt idx="20">
                    <c:v>0.12134878985765926</c:v>
                  </c:pt>
                  <c:pt idx="21">
                    <c:v>0.2559824816435942</c:v>
                  </c:pt>
                  <c:pt idx="22">
                    <c:v>0.15114270681048375</c:v>
                  </c:pt>
                  <c:pt idx="23">
                    <c:v>0.1907830649031436</c:v>
                  </c:pt>
                  <c:pt idx="24">
                    <c:v>0.1983301587100716</c:v>
                  </c:pt>
                  <c:pt idx="25">
                    <c:v>0.170105775549325</c:v>
                  </c:pt>
                  <c:pt idx="26">
                    <c:v>0.18495859937644327</c:v>
                  </c:pt>
                  <c:pt idx="27">
                    <c:v>0.3756946255874573</c:v>
                  </c:pt>
                  <c:pt idx="28">
                    <c:v>0.09853729715055255</c:v>
                  </c:pt>
                  <c:pt idx="29">
                    <c:v>0.24197430116338314</c:v>
                  </c:pt>
                  <c:pt idx="30">
                    <c:v>0.2842820008917971</c:v>
                  </c:pt>
                  <c:pt idx="31">
                    <c:v>0.1914414187296593</c:v>
                  </c:pt>
                  <c:pt idx="32">
                    <c:v>0.21311916755117793</c:v>
                  </c:pt>
                  <c:pt idx="33">
                    <c:v>0.3398484994009172</c:v>
                  </c:pt>
                  <c:pt idx="34">
                    <c:v>0.24245681129599403</c:v>
                  </c:pt>
                  <c:pt idx="35">
                    <c:v>0.22688567252450476</c:v>
                  </c:pt>
                  <c:pt idx="36">
                    <c:v>0.3486586630192214</c:v>
                  </c:pt>
                  <c:pt idx="37">
                    <c:v>0.20144772755330706</c:v>
                  </c:pt>
                  <c:pt idx="38">
                    <c:v>0.31453562867813817</c:v>
                  </c:pt>
                  <c:pt idx="39">
                    <c:v>0.2822510981761042</c:v>
                  </c:pt>
                  <c:pt idx="40">
                    <c:v>0.23965540268483165</c:v>
                  </c:pt>
                  <c:pt idx="41">
                    <c:v>0.25399149112943303</c:v>
                  </c:pt>
                  <c:pt idx="42">
                    <c:v>0.23271794832270312</c:v>
                  </c:pt>
                  <c:pt idx="43">
                    <c:v>0.11968980609864821</c:v>
                  </c:pt>
                  <c:pt idx="44">
                    <c:v>0.1204796434263498</c:v>
                  </c:pt>
                  <c:pt idx="45">
                    <c:v>0.16174384440342188</c:v>
                  </c:pt>
                  <c:pt idx="46">
                    <c:v>0.1314508544554501</c:v>
                  </c:pt>
                  <c:pt idx="47">
                    <c:v>0.13419461147009362</c:v>
                  </c:pt>
                  <c:pt idx="48">
                    <c:v>0.18837736072185401</c:v>
                  </c:pt>
                  <c:pt idx="49">
                    <c:v>0.12095442238815023</c:v>
                  </c:pt>
                  <c:pt idx="50">
                    <c:v>0.122218177503182</c:v>
                  </c:pt>
                  <c:pt idx="51">
                    <c:v>0.2064621899777221</c:v>
                  </c:pt>
                  <c:pt idx="52">
                    <c:v>0.1228536639629159</c:v>
                  </c:pt>
                  <c:pt idx="53">
                    <c:v>0.13577986212634127</c:v>
                  </c:pt>
                  <c:pt idx="54">
                    <c:v>0.36694376213453217</c:v>
                  </c:pt>
                  <c:pt idx="55">
                    <c:v>0.08062916469127476</c:v>
                  </c:pt>
                  <c:pt idx="56">
                    <c:v>0.17198679194659394</c:v>
                  </c:pt>
                  <c:pt idx="57">
                    <c:v>0.17336174534879645</c:v>
                  </c:pt>
                  <c:pt idx="58">
                    <c:v>0.2523962729732278</c:v>
                  </c:pt>
                  <c:pt idx="59">
                    <c:v>0.1280197753286368</c:v>
                  </c:pt>
                  <c:pt idx="60">
                    <c:v>0.150900807075503</c:v>
                  </c:pt>
                  <c:pt idx="61">
                    <c:v>0.16285239644197322</c:v>
                  </c:pt>
                  <c:pt idx="62">
                    <c:v>0.19469197177195757</c:v>
                  </c:pt>
                  <c:pt idx="63">
                    <c:v>0.15131482857867007</c:v>
                  </c:pt>
                  <c:pt idx="64">
                    <c:v>0.11623761331730936</c:v>
                  </c:pt>
                  <c:pt idx="65">
                    <c:v>0.1604621390242132</c:v>
                  </c:pt>
                  <c:pt idx="66">
                    <c:v>0.1588936761729709</c:v>
                  </c:pt>
                  <c:pt idx="67">
                    <c:v>0.21267758663602412</c:v>
                  </c:pt>
                  <c:pt idx="68">
                    <c:v>0.10534377612763478</c:v>
                  </c:pt>
                  <c:pt idx="69">
                    <c:v>0.07009051601643221</c:v>
                  </c:pt>
                  <c:pt idx="70">
                    <c:v>0.22814136558727094</c:v>
                  </c:pt>
                  <c:pt idx="71">
                    <c:v>0.0956708426678437</c:v>
                  </c:pt>
                  <c:pt idx="72">
                    <c:v>0.1068892405627033</c:v>
                  </c:pt>
                  <c:pt idx="73">
                    <c:v>0.20776719526395476</c:v>
                  </c:pt>
                  <c:pt idx="74">
                    <c:v>0.1254080438004341</c:v>
                  </c:pt>
                  <c:pt idx="75">
                    <c:v>0.12145509245624228</c:v>
                  </c:pt>
                  <c:pt idx="76">
                    <c:v>0.24269378871494898</c:v>
                  </c:pt>
                  <c:pt idx="77">
                    <c:v>0.09719370018839696</c:v>
                  </c:pt>
                  <c:pt idx="78">
                    <c:v>0.16137189487994177</c:v>
                  </c:pt>
                  <c:pt idx="79">
                    <c:v>0.25502220499615597</c:v>
                  </c:pt>
                  <c:pt idx="80">
                    <c:v>0.11735204682050014</c:v>
                  </c:pt>
                  <c:pt idx="81">
                    <c:v>0.16980465428366845</c:v>
                  </c:pt>
                  <c:pt idx="82">
                    <c:v>0.10536470688901053</c:v>
                  </c:pt>
                  <c:pt idx="83">
                    <c:v>0.1094352670683285</c:v>
                  </c:pt>
                  <c:pt idx="84">
                    <c:v>0.08042472441941212</c:v>
                  </c:pt>
                  <c:pt idx="85">
                    <c:v>0.2048972414304774</c:v>
                  </c:pt>
                  <c:pt idx="86">
                    <c:v>0.19024743524895785</c:v>
                  </c:pt>
                  <c:pt idx="87">
                    <c:v>0</c:v>
                  </c:pt>
                  <c:pt idx="88">
                    <c:v>0.08498489204474444</c:v>
                  </c:pt>
                  <c:pt idx="89">
                    <c:v>0.10610635979742385</c:v>
                  </c:pt>
                  <c:pt idx="90">
                    <c:v>0.17581059263231663</c:v>
                  </c:pt>
                  <c:pt idx="91">
                    <c:v>0.14884405097312356</c:v>
                  </c:pt>
                  <c:pt idx="92">
                    <c:v>0.14643511881260315</c:v>
                  </c:pt>
                  <c:pt idx="93">
                    <c:v>0.16738159607495007</c:v>
                  </c:pt>
                  <c:pt idx="94">
                    <c:v>0.11397511949098908</c:v>
                  </c:pt>
                  <c:pt idx="95">
                    <c:v>0.22141902923386814</c:v>
                  </c:pt>
                  <c:pt idx="96">
                    <c:v>0.3135252582147134</c:v>
                  </c:pt>
                  <c:pt idx="97">
                    <c:v>0.1944843392018181</c:v>
                  </c:pt>
                  <c:pt idx="98">
                    <c:v>0.11559432696019907</c:v>
                  </c:pt>
                  <c:pt idx="99">
                    <c:v>0.15588728392711726</c:v>
                  </c:pt>
                  <c:pt idx="100">
                    <c:v>0.1760740312162028</c:v>
                  </c:pt>
                  <c:pt idx="101">
                    <c:v>0.28301924305276427</c:v>
                  </c:pt>
                  <c:pt idx="102">
                    <c:v>0.1721850660326698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'Lab descriptors (2) + graphs'!$C$2:$C$104</c:f>
              <c:strCache/>
            </c:strRef>
          </c:cat>
          <c:val>
            <c:numRef>
              <c:f>'Lab descriptors (2) + graphs'!$AY$2:$AY$104</c:f>
              <c:numCache/>
            </c:numRef>
          </c:val>
        </c:ser>
        <c:axId val="39493114"/>
        <c:axId val="19893707"/>
      </c:barChart>
      <c:catAx>
        <c:axId val="3949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93707"/>
        <c:crosses val="autoZero"/>
        <c:auto val="1"/>
        <c:lblOffset val="100"/>
        <c:tickLblSkip val="1"/>
        <c:noMultiLvlLbl val="0"/>
      </c:catAx>
      <c:valAx>
        <c:axId val="19893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ratio (l/w)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93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grain lenght</a:t>
            </a:r>
          </a:p>
        </c:rich>
      </c:tx>
      <c:layout>
        <c:manualLayout>
          <c:xMode val="factor"/>
          <c:yMode val="factor"/>
          <c:x val="-0.000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43"/>
          <c:w val="0.9745"/>
          <c:h val="0.68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'Lab descriptors (2) + graphs'!$BL$2:$BL$104</c:f>
                <c:numCache>
                  <c:ptCount val="103"/>
                  <c:pt idx="0">
                    <c:v>0.24248711305966955</c:v>
                  </c:pt>
                  <c:pt idx="1">
                    <c:v>0.2423060507337992</c:v>
                  </c:pt>
                  <c:pt idx="2">
                    <c:v>0.20965580258023403</c:v>
                  </c:pt>
                  <c:pt idx="3">
                    <c:v>0.21187260323127385</c:v>
                  </c:pt>
                  <c:pt idx="4">
                    <c:v>0.22770351092786092</c:v>
                  </c:pt>
                  <c:pt idx="5">
                    <c:v>0.3069002733426556</c:v>
                  </c:pt>
                  <c:pt idx="6">
                    <c:v>0.31162833988940286</c:v>
                  </c:pt>
                  <c:pt idx="7">
                    <c:v>0.2961981318869542</c:v>
                  </c:pt>
                  <c:pt idx="8">
                    <c:v>0.23109401646180736</c:v>
                  </c:pt>
                  <c:pt idx="9">
                    <c:v>0.16405960976291445</c:v>
                  </c:pt>
                  <c:pt idx="10">
                    <c:v>0.21616865843340421</c:v>
                  </c:pt>
                  <c:pt idx="11">
                    <c:v>0.2979485414183781</c:v>
                  </c:pt>
                  <c:pt idx="12">
                    <c:v>0.3338396155175247</c:v>
                  </c:pt>
                  <c:pt idx="13">
                    <c:v>0.2038000109039338</c:v>
                  </c:pt>
                  <c:pt idx="14">
                    <c:v>0.27199060441289385</c:v>
                  </c:pt>
                  <c:pt idx="15">
                    <c:v>0.240776521557502</c:v>
                  </c:pt>
                  <c:pt idx="16">
                    <c:v>0.2549531547384853</c:v>
                  </c:pt>
                  <c:pt idx="17">
                    <c:v>0.5188545075452325</c:v>
                  </c:pt>
                  <c:pt idx="18">
                    <c:v>0.16343874149726334</c:v>
                  </c:pt>
                  <c:pt idx="19">
                    <c:v>0.2734572889664836</c:v>
                  </c:pt>
                  <c:pt idx="20">
                    <c:v>0.21401194151521014</c:v>
                  </c:pt>
                  <c:pt idx="21">
                    <c:v>0.22302217129446195</c:v>
                  </c:pt>
                  <c:pt idx="22">
                    <c:v>0.3775594140146838</c:v>
                  </c:pt>
                  <c:pt idx="23">
                    <c:v>0.3158216796443106</c:v>
                  </c:pt>
                  <c:pt idx="24">
                    <c:v>0.22714655083351318</c:v>
                  </c:pt>
                  <c:pt idx="25">
                    <c:v>0.14055841015979864</c:v>
                  </c:pt>
                  <c:pt idx="26">
                    <c:v>0.14860835926843513</c:v>
                  </c:pt>
                  <c:pt idx="27">
                    <c:v>0.1763991685543573</c:v>
                  </c:pt>
                  <c:pt idx="28">
                    <c:v>0.199443670688689</c:v>
                  </c:pt>
                  <c:pt idx="29">
                    <c:v>0.3065597639757694</c:v>
                  </c:pt>
                  <c:pt idx="30">
                    <c:v>0.4280186911806753</c:v>
                  </c:pt>
                  <c:pt idx="31">
                    <c:v>0.13519122259480967</c:v>
                  </c:pt>
                  <c:pt idx="32">
                    <c:v>0.1813529401164702</c:v>
                  </c:pt>
                  <c:pt idx="33">
                    <c:v>0.22365896658383483</c:v>
                  </c:pt>
                  <c:pt idx="34">
                    <c:v>0.28464597895163724</c:v>
                  </c:pt>
                  <c:pt idx="35">
                    <c:v>0.20827599210876985</c:v>
                  </c:pt>
                  <c:pt idx="36">
                    <c:v>0.11055918475338014</c:v>
                  </c:pt>
                  <c:pt idx="37">
                    <c:v>0.28875210436940596</c:v>
                  </c:pt>
                  <c:pt idx="38">
                    <c:v>0.13937957765285253</c:v>
                  </c:pt>
                  <c:pt idx="39">
                    <c:v>0.17964161853838606</c:v>
                  </c:pt>
                  <c:pt idx="40">
                    <c:v>0.2386070689089935</c:v>
                  </c:pt>
                  <c:pt idx="41">
                    <c:v>0.6052143789141585</c:v>
                  </c:pt>
                  <c:pt idx="42">
                    <c:v>0.24111085509458496</c:v>
                  </c:pt>
                  <c:pt idx="43">
                    <c:v>0.2216102685145973</c:v>
                  </c:pt>
                  <c:pt idx="44">
                    <c:v>0.3375137857266705</c:v>
                  </c:pt>
                  <c:pt idx="45">
                    <c:v>0.2746735436032427</c:v>
                  </c:pt>
                  <c:pt idx="46">
                    <c:v>0.18603763060199793</c:v>
                  </c:pt>
                  <c:pt idx="47">
                    <c:v>0.28331568572494037</c:v>
                  </c:pt>
                  <c:pt idx="48">
                    <c:v>0.37499037024672655</c:v>
                  </c:pt>
                  <c:pt idx="49">
                    <c:v>0.17725060727056385</c:v>
                  </c:pt>
                  <c:pt idx="50">
                    <c:v>0.1509378091209153</c:v>
                  </c:pt>
                  <c:pt idx="51">
                    <c:v>0.27577970274194613</c:v>
                  </c:pt>
                  <c:pt idx="52">
                    <c:v>0.2983826774835199</c:v>
                  </c:pt>
                  <c:pt idx="53">
                    <c:v>0.26475355416773066</c:v>
                  </c:pt>
                  <c:pt idx="54">
                    <c:v>0.2544361958876789</c:v>
                  </c:pt>
                  <c:pt idx="55">
                    <c:v>0.3241416014302742</c:v>
                  </c:pt>
                  <c:pt idx="56">
                    <c:v>0.28445073777758917</c:v>
                  </c:pt>
                  <c:pt idx="57">
                    <c:v>0.2496241619359318</c:v>
                  </c:pt>
                  <c:pt idx="58">
                    <c:v>0.3375993680878935</c:v>
                  </c:pt>
                  <c:pt idx="59">
                    <c:v>0.22386752034778895</c:v>
                  </c:pt>
                  <c:pt idx="60">
                    <c:v>0.22536143808953518</c:v>
                  </c:pt>
                  <c:pt idx="61">
                    <c:v>0.3651727140835123</c:v>
                  </c:pt>
                  <c:pt idx="62">
                    <c:v>0.30739225754721916</c:v>
                  </c:pt>
                  <c:pt idx="63">
                    <c:v>0.3069998190372103</c:v>
                  </c:pt>
                  <c:pt idx="64">
                    <c:v>0.11055918475338014</c:v>
                  </c:pt>
                  <c:pt idx="65">
                    <c:v>0.15840875396690215</c:v>
                  </c:pt>
                  <c:pt idx="66">
                    <c:v>0.14284801558141874</c:v>
                  </c:pt>
                  <c:pt idx="67">
                    <c:v>0.1960413788520727</c:v>
                  </c:pt>
                  <c:pt idx="68">
                    <c:v>0.2343525359604948</c:v>
                  </c:pt>
                  <c:pt idx="69">
                    <c:v>0.14445683707520707</c:v>
                  </c:pt>
                  <c:pt idx="70">
                    <c:v>0.257252578002408</c:v>
                  </c:pt>
                  <c:pt idx="71">
                    <c:v>0.19642357858010792</c:v>
                  </c:pt>
                  <c:pt idx="72">
                    <c:v>0.23972206128486998</c:v>
                  </c:pt>
                  <c:pt idx="73">
                    <c:v>0.2178200072435069</c:v>
                  </c:pt>
                  <c:pt idx="74">
                    <c:v>0.12038826077876412</c:v>
                  </c:pt>
                  <c:pt idx="75">
                    <c:v>0.19759667113707188</c:v>
                  </c:pt>
                  <c:pt idx="76">
                    <c:v>0.3245595305778148</c:v>
                  </c:pt>
                  <c:pt idx="77">
                    <c:v>0.22894929084359714</c:v>
                  </c:pt>
                  <c:pt idx="78">
                    <c:v>0.22911423642660583</c:v>
                  </c:pt>
                  <c:pt idx="79">
                    <c:v>0.20431185313965713</c:v>
                  </c:pt>
                  <c:pt idx="80">
                    <c:v>0.11764352935878283</c:v>
                  </c:pt>
                  <c:pt idx="81">
                    <c:v>0.21332291641233345</c:v>
                  </c:pt>
                  <c:pt idx="82">
                    <c:v>0.1743687025943537</c:v>
                  </c:pt>
                  <c:pt idx="83">
                    <c:v>0.1861182419861157</c:v>
                  </c:pt>
                  <c:pt idx="84">
                    <c:v>0.16937794687886668</c:v>
                  </c:pt>
                  <c:pt idx="85">
                    <c:v>0.1610520964712189</c:v>
                  </c:pt>
                  <c:pt idx="86">
                    <c:v>0.2853535818360579</c:v>
                  </c:pt>
                  <c:pt idx="87">
                    <c:v>0.19668361508891694</c:v>
                  </c:pt>
                  <c:pt idx="88">
                    <c:v>0.1866666666667029</c:v>
                  </c:pt>
                  <c:pt idx="89">
                    <c:v>0.15226074127409578</c:v>
                  </c:pt>
                  <c:pt idx="90">
                    <c:v>0.12867271142974687</c:v>
                  </c:pt>
                  <c:pt idx="91">
                    <c:v>0.17707813717867305</c:v>
                  </c:pt>
                  <c:pt idx="92">
                    <c:v>0.31793779964713853</c:v>
                  </c:pt>
                  <c:pt idx="93">
                    <c:v>0.3360704291265999</c:v>
                  </c:pt>
                  <c:pt idx="94">
                    <c:v>0.1136270703270999</c:v>
                  </c:pt>
                  <c:pt idx="95">
                    <c:v>0.2215500946613131</c:v>
                  </c:pt>
                  <c:pt idx="96">
                    <c:v>0.2538175197525341</c:v>
                  </c:pt>
                  <c:pt idx="97">
                    <c:v>0.27595490774966125</c:v>
                  </c:pt>
                  <c:pt idx="98">
                    <c:v>0.23613790697622022</c:v>
                  </c:pt>
                  <c:pt idx="99">
                    <c:v>0.22478631828667567</c:v>
                  </c:pt>
                  <c:pt idx="100">
                    <c:v>0.4132526803032034</c:v>
                  </c:pt>
                  <c:pt idx="101">
                    <c:v>0.34400258396963423</c:v>
                  </c:pt>
                  <c:pt idx="102">
                    <c:v>0.16860209567696424</c:v>
                  </c:pt>
                </c:numCache>
              </c:numRef>
            </c:plus>
            <c:minus>
              <c:numRef>
                <c:f>'Lab descriptors (2) + graphs'!$BL$2:$BL$104</c:f>
                <c:numCache>
                  <c:ptCount val="103"/>
                  <c:pt idx="0">
                    <c:v>0.24248711305966955</c:v>
                  </c:pt>
                  <c:pt idx="1">
                    <c:v>0.2423060507337992</c:v>
                  </c:pt>
                  <c:pt idx="2">
                    <c:v>0.20965580258023403</c:v>
                  </c:pt>
                  <c:pt idx="3">
                    <c:v>0.21187260323127385</c:v>
                  </c:pt>
                  <c:pt idx="4">
                    <c:v>0.22770351092786092</c:v>
                  </c:pt>
                  <c:pt idx="5">
                    <c:v>0.3069002733426556</c:v>
                  </c:pt>
                  <c:pt idx="6">
                    <c:v>0.31162833988940286</c:v>
                  </c:pt>
                  <c:pt idx="7">
                    <c:v>0.2961981318869542</c:v>
                  </c:pt>
                  <c:pt idx="8">
                    <c:v>0.23109401646180736</c:v>
                  </c:pt>
                  <c:pt idx="9">
                    <c:v>0.16405960976291445</c:v>
                  </c:pt>
                  <c:pt idx="10">
                    <c:v>0.21616865843340421</c:v>
                  </c:pt>
                  <c:pt idx="11">
                    <c:v>0.2979485414183781</c:v>
                  </c:pt>
                  <c:pt idx="12">
                    <c:v>0.3338396155175247</c:v>
                  </c:pt>
                  <c:pt idx="13">
                    <c:v>0.2038000109039338</c:v>
                  </c:pt>
                  <c:pt idx="14">
                    <c:v>0.27199060441289385</c:v>
                  </c:pt>
                  <c:pt idx="15">
                    <c:v>0.240776521557502</c:v>
                  </c:pt>
                  <c:pt idx="16">
                    <c:v>0.2549531547384853</c:v>
                  </c:pt>
                  <c:pt idx="17">
                    <c:v>0.5188545075452325</c:v>
                  </c:pt>
                  <c:pt idx="18">
                    <c:v>0.16343874149726334</c:v>
                  </c:pt>
                  <c:pt idx="19">
                    <c:v>0.2734572889664836</c:v>
                  </c:pt>
                  <c:pt idx="20">
                    <c:v>0.21401194151521014</c:v>
                  </c:pt>
                  <c:pt idx="21">
                    <c:v>0.22302217129446195</c:v>
                  </c:pt>
                  <c:pt idx="22">
                    <c:v>0.3775594140146838</c:v>
                  </c:pt>
                  <c:pt idx="23">
                    <c:v>0.3158216796443106</c:v>
                  </c:pt>
                  <c:pt idx="24">
                    <c:v>0.22714655083351318</c:v>
                  </c:pt>
                  <c:pt idx="25">
                    <c:v>0.14055841015979864</c:v>
                  </c:pt>
                  <c:pt idx="26">
                    <c:v>0.14860835926843513</c:v>
                  </c:pt>
                  <c:pt idx="27">
                    <c:v>0.1763991685543573</c:v>
                  </c:pt>
                  <c:pt idx="28">
                    <c:v>0.199443670688689</c:v>
                  </c:pt>
                  <c:pt idx="29">
                    <c:v>0.3065597639757694</c:v>
                  </c:pt>
                  <c:pt idx="30">
                    <c:v>0.4280186911806753</c:v>
                  </c:pt>
                  <c:pt idx="31">
                    <c:v>0.13519122259480967</c:v>
                  </c:pt>
                  <c:pt idx="32">
                    <c:v>0.1813529401164702</c:v>
                  </c:pt>
                  <c:pt idx="33">
                    <c:v>0.22365896658383483</c:v>
                  </c:pt>
                  <c:pt idx="34">
                    <c:v>0.28464597895163724</c:v>
                  </c:pt>
                  <c:pt idx="35">
                    <c:v>0.20827599210876985</c:v>
                  </c:pt>
                  <c:pt idx="36">
                    <c:v>0.11055918475338014</c:v>
                  </c:pt>
                  <c:pt idx="37">
                    <c:v>0.28875210436940596</c:v>
                  </c:pt>
                  <c:pt idx="38">
                    <c:v>0.13937957765285253</c:v>
                  </c:pt>
                  <c:pt idx="39">
                    <c:v>0.17964161853838606</c:v>
                  </c:pt>
                  <c:pt idx="40">
                    <c:v>0.2386070689089935</c:v>
                  </c:pt>
                  <c:pt idx="41">
                    <c:v>0.6052143789141585</c:v>
                  </c:pt>
                  <c:pt idx="42">
                    <c:v>0.24111085509458496</c:v>
                  </c:pt>
                  <c:pt idx="43">
                    <c:v>0.2216102685145973</c:v>
                  </c:pt>
                  <c:pt idx="44">
                    <c:v>0.3375137857266705</c:v>
                  </c:pt>
                  <c:pt idx="45">
                    <c:v>0.2746735436032427</c:v>
                  </c:pt>
                  <c:pt idx="46">
                    <c:v>0.18603763060199793</c:v>
                  </c:pt>
                  <c:pt idx="47">
                    <c:v>0.28331568572494037</c:v>
                  </c:pt>
                  <c:pt idx="48">
                    <c:v>0.37499037024672655</c:v>
                  </c:pt>
                  <c:pt idx="49">
                    <c:v>0.17725060727056385</c:v>
                  </c:pt>
                  <c:pt idx="50">
                    <c:v>0.1509378091209153</c:v>
                  </c:pt>
                  <c:pt idx="51">
                    <c:v>0.27577970274194613</c:v>
                  </c:pt>
                  <c:pt idx="52">
                    <c:v>0.2983826774835199</c:v>
                  </c:pt>
                  <c:pt idx="53">
                    <c:v>0.26475355416773066</c:v>
                  </c:pt>
                  <c:pt idx="54">
                    <c:v>0.2544361958876789</c:v>
                  </c:pt>
                  <c:pt idx="55">
                    <c:v>0.3241416014302742</c:v>
                  </c:pt>
                  <c:pt idx="56">
                    <c:v>0.28445073777758917</c:v>
                  </c:pt>
                  <c:pt idx="57">
                    <c:v>0.2496241619359318</c:v>
                  </c:pt>
                  <c:pt idx="58">
                    <c:v>0.3375993680878935</c:v>
                  </c:pt>
                  <c:pt idx="59">
                    <c:v>0.22386752034778895</c:v>
                  </c:pt>
                  <c:pt idx="60">
                    <c:v>0.22536143808953518</c:v>
                  </c:pt>
                  <c:pt idx="61">
                    <c:v>0.3651727140835123</c:v>
                  </c:pt>
                  <c:pt idx="62">
                    <c:v>0.30739225754721916</c:v>
                  </c:pt>
                  <c:pt idx="63">
                    <c:v>0.3069998190372103</c:v>
                  </c:pt>
                  <c:pt idx="64">
                    <c:v>0.11055918475338014</c:v>
                  </c:pt>
                  <c:pt idx="65">
                    <c:v>0.15840875396690215</c:v>
                  </c:pt>
                  <c:pt idx="66">
                    <c:v>0.14284801558141874</c:v>
                  </c:pt>
                  <c:pt idx="67">
                    <c:v>0.1960413788520727</c:v>
                  </c:pt>
                  <c:pt idx="68">
                    <c:v>0.2343525359604948</c:v>
                  </c:pt>
                  <c:pt idx="69">
                    <c:v>0.14445683707520707</c:v>
                  </c:pt>
                  <c:pt idx="70">
                    <c:v>0.257252578002408</c:v>
                  </c:pt>
                  <c:pt idx="71">
                    <c:v>0.19642357858010792</c:v>
                  </c:pt>
                  <c:pt idx="72">
                    <c:v>0.23972206128486998</c:v>
                  </c:pt>
                  <c:pt idx="73">
                    <c:v>0.2178200072435069</c:v>
                  </c:pt>
                  <c:pt idx="74">
                    <c:v>0.12038826077876412</c:v>
                  </c:pt>
                  <c:pt idx="75">
                    <c:v>0.19759667113707188</c:v>
                  </c:pt>
                  <c:pt idx="76">
                    <c:v>0.3245595305778148</c:v>
                  </c:pt>
                  <c:pt idx="77">
                    <c:v>0.22894929084359714</c:v>
                  </c:pt>
                  <c:pt idx="78">
                    <c:v>0.22911423642660583</c:v>
                  </c:pt>
                  <c:pt idx="79">
                    <c:v>0.20431185313965713</c:v>
                  </c:pt>
                  <c:pt idx="80">
                    <c:v>0.11764352935878283</c:v>
                  </c:pt>
                  <c:pt idx="81">
                    <c:v>0.21332291641233345</c:v>
                  </c:pt>
                  <c:pt idx="82">
                    <c:v>0.1743687025943537</c:v>
                  </c:pt>
                  <c:pt idx="83">
                    <c:v>0.1861182419861157</c:v>
                  </c:pt>
                  <c:pt idx="84">
                    <c:v>0.16937794687886668</c:v>
                  </c:pt>
                  <c:pt idx="85">
                    <c:v>0.1610520964712189</c:v>
                  </c:pt>
                  <c:pt idx="86">
                    <c:v>0.2853535818360579</c:v>
                  </c:pt>
                  <c:pt idx="87">
                    <c:v>0.19668361508891694</c:v>
                  </c:pt>
                  <c:pt idx="88">
                    <c:v>0.1866666666667029</c:v>
                  </c:pt>
                  <c:pt idx="89">
                    <c:v>0.15226074127409578</c:v>
                  </c:pt>
                  <c:pt idx="90">
                    <c:v>0.12867271142974687</c:v>
                  </c:pt>
                  <c:pt idx="91">
                    <c:v>0.17707813717867305</c:v>
                  </c:pt>
                  <c:pt idx="92">
                    <c:v>0.31793779964713853</c:v>
                  </c:pt>
                  <c:pt idx="93">
                    <c:v>0.3360704291265999</c:v>
                  </c:pt>
                  <c:pt idx="94">
                    <c:v>0.1136270703270999</c:v>
                  </c:pt>
                  <c:pt idx="95">
                    <c:v>0.2215500946613131</c:v>
                  </c:pt>
                  <c:pt idx="96">
                    <c:v>0.2538175197525341</c:v>
                  </c:pt>
                  <c:pt idx="97">
                    <c:v>0.27595490774966125</c:v>
                  </c:pt>
                  <c:pt idx="98">
                    <c:v>0.23613790697622022</c:v>
                  </c:pt>
                  <c:pt idx="99">
                    <c:v>0.22478631828667567</c:v>
                  </c:pt>
                  <c:pt idx="100">
                    <c:v>0.4132526803032034</c:v>
                  </c:pt>
                  <c:pt idx="101">
                    <c:v>0.34400258396963423</c:v>
                  </c:pt>
                  <c:pt idx="102">
                    <c:v>0.16860209567696424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'Lab descriptors (2) + graphs'!$C$2:$C$104</c:f>
              <c:strCache/>
            </c:strRef>
          </c:cat>
          <c:val>
            <c:numRef>
              <c:f>'Lab descriptors (2) + graphs'!$BK$2:$BK$104</c:f>
              <c:numCache/>
            </c:numRef>
          </c:val>
        </c:ser>
        <c:axId val="44825636"/>
        <c:axId val="777541"/>
      </c:barChart>
      <c:catAx>
        <c:axId val="4482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7541"/>
        <c:crosses val="autoZero"/>
        <c:auto val="1"/>
        <c:lblOffset val="100"/>
        <c:tickLblSkip val="1"/>
        <c:noMultiLvlLbl val="0"/>
      </c:catAx>
      <c:valAx>
        <c:axId val="77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lenght (mm)</a:t>
                </a:r>
              </a:p>
            </c:rich>
          </c:tx>
          <c:layout>
            <c:manualLayout>
              <c:xMode val="factor"/>
              <c:yMode val="factor"/>
              <c:x val="0"/>
              <c:y val="0.0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5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grain width</a:t>
            </a:r>
          </a:p>
        </c:rich>
      </c:tx>
      <c:layout>
        <c:manualLayout>
          <c:xMode val="factor"/>
          <c:yMode val="factor"/>
          <c:x val="-0.000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43"/>
          <c:w val="0.9745"/>
          <c:h val="0.68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'Lab descriptors (2) + graphs'!$BX$2:$BX$104</c:f>
                <c:numCache>
                  <c:ptCount val="103"/>
                  <c:pt idx="0">
                    <c:v>0.0903081145609601</c:v>
                  </c:pt>
                  <c:pt idx="1">
                    <c:v>0.16070677231113553</c:v>
                  </c:pt>
                  <c:pt idx="2">
                    <c:v>0.11399805066559786</c:v>
                  </c:pt>
                  <c:pt idx="3">
                    <c:v>0.07483314773548658</c:v>
                  </c:pt>
                  <c:pt idx="4">
                    <c:v>0.11467829398414409</c:v>
                  </c:pt>
                  <c:pt idx="5">
                    <c:v>0.07211102550929976</c:v>
                  </c:pt>
                  <c:pt idx="6">
                    <c:v>0.10432854089101246</c:v>
                  </c:pt>
                  <c:pt idx="7">
                    <c:v>0.08031189202103134</c:v>
                  </c:pt>
                  <c:pt idx="8">
                    <c:v>0.10019980039899712</c:v>
                  </c:pt>
                  <c:pt idx="9">
                    <c:v>0.08921883209277433</c:v>
                  </c:pt>
                  <c:pt idx="10">
                    <c:v>0.08189424074174559</c:v>
                  </c:pt>
                  <c:pt idx="11">
                    <c:v>0.09215928240461678</c:v>
                  </c:pt>
                  <c:pt idx="12">
                    <c:v>0.1441642581687058</c:v>
                  </c:pt>
                  <c:pt idx="13">
                    <c:v>0.21349212840030235</c:v>
                  </c:pt>
                  <c:pt idx="14">
                    <c:v>0.10156552345928317</c:v>
                  </c:pt>
                  <c:pt idx="15">
                    <c:v>0.11728408057173256</c:v>
                  </c:pt>
                  <c:pt idx="16">
                    <c:v>0.08390470785361409</c:v>
                  </c:pt>
                  <c:pt idx="17">
                    <c:v>0.16465789450318186</c:v>
                  </c:pt>
                  <c:pt idx="18">
                    <c:v>0.12158216243438982</c:v>
                  </c:pt>
                  <c:pt idx="19">
                    <c:v>0.09531235200352138</c:v>
                  </c:pt>
                  <c:pt idx="20">
                    <c:v>0.11372969904315335</c:v>
                  </c:pt>
                  <c:pt idx="21">
                    <c:v>0.08841819822738464</c:v>
                  </c:pt>
                  <c:pt idx="22">
                    <c:v>0.1081614020290514</c:v>
                  </c:pt>
                  <c:pt idx="23">
                    <c:v>0.12138551991257111</c:v>
                  </c:pt>
                  <c:pt idx="24">
                    <c:v>0.06887186169498666</c:v>
                  </c:pt>
                  <c:pt idx="25">
                    <c:v>0.1431549277298353</c:v>
                  </c:pt>
                  <c:pt idx="26">
                    <c:v>0.12322066926181871</c:v>
                  </c:pt>
                  <c:pt idx="27">
                    <c:v>0.11207140580897422</c:v>
                  </c:pt>
                  <c:pt idx="28">
                    <c:v>0.09362454568945727</c:v>
                  </c:pt>
                  <c:pt idx="29">
                    <c:v>0.06261877602693529</c:v>
                  </c:pt>
                  <c:pt idx="30">
                    <c:v>0.05642103626602084</c:v>
                  </c:pt>
                  <c:pt idx="31">
                    <c:v>0.12552556180582267</c:v>
                  </c:pt>
                  <c:pt idx="32">
                    <c:v>0.049988887654075574</c:v>
                  </c:pt>
                  <c:pt idx="33">
                    <c:v>0.04671426144363287</c:v>
                  </c:pt>
                  <c:pt idx="34">
                    <c:v>0.10044346115545935</c:v>
                  </c:pt>
                  <c:pt idx="35">
                    <c:v>0.079693858678783</c:v>
                  </c:pt>
                  <c:pt idx="36">
                    <c:v>0.05696002496877954</c:v>
                  </c:pt>
                  <c:pt idx="37">
                    <c:v>0.0637704215657028</c:v>
                  </c:pt>
                  <c:pt idx="38">
                    <c:v>0.08446564061465445</c:v>
                  </c:pt>
                  <c:pt idx="39">
                    <c:v>0.2947861748605041</c:v>
                  </c:pt>
                  <c:pt idx="40">
                    <c:v>0.3320793077965959</c:v>
                  </c:pt>
                  <c:pt idx="41">
                    <c:v>0.10189864245089135</c:v>
                  </c:pt>
                  <c:pt idx="42">
                    <c:v>0.07024560089032461</c:v>
                  </c:pt>
                  <c:pt idx="43">
                    <c:v>0.16007290005910307</c:v>
                  </c:pt>
                  <c:pt idx="44">
                    <c:v>0.0686375342732242</c:v>
                  </c:pt>
                  <c:pt idx="45">
                    <c:v>0.08857514073121756</c:v>
                  </c:pt>
                  <c:pt idx="46">
                    <c:v>0.10501322668015461</c:v>
                  </c:pt>
                  <c:pt idx="47">
                    <c:v>0.08499019551296405</c:v>
                  </c:pt>
                  <c:pt idx="48">
                    <c:v>0.12498888839502693</c:v>
                  </c:pt>
                  <c:pt idx="49">
                    <c:v>0.07167829363049226</c:v>
                  </c:pt>
                  <c:pt idx="50">
                    <c:v>0.19131416861046183</c:v>
                  </c:pt>
                  <c:pt idx="51">
                    <c:v>0.12830519171967555</c:v>
                  </c:pt>
                  <c:pt idx="52">
                    <c:v>0.0847807630171849</c:v>
                  </c:pt>
                  <c:pt idx="53">
                    <c:v>0.10995453605922323</c:v>
                  </c:pt>
                  <c:pt idx="54">
                    <c:v>0.0858681159298006</c:v>
                  </c:pt>
                  <c:pt idx="55">
                    <c:v>0.14261058087595324</c:v>
                  </c:pt>
                  <c:pt idx="56">
                    <c:v>0.10154911236550633</c:v>
                  </c:pt>
                  <c:pt idx="57">
                    <c:v>0.0758360805363309</c:v>
                  </c:pt>
                  <c:pt idx="58">
                    <c:v>0.11115554667020455</c:v>
                  </c:pt>
                  <c:pt idx="59">
                    <c:v>0.0618331087147581</c:v>
                  </c:pt>
                  <c:pt idx="60">
                    <c:v>0.07294594650224927</c:v>
                  </c:pt>
                  <c:pt idx="61">
                    <c:v>0.098211789290062</c:v>
                  </c:pt>
                  <c:pt idx="62">
                    <c:v>0.07137537701786963</c:v>
                  </c:pt>
                  <c:pt idx="63">
                    <c:v>0.1993350055671319</c:v>
                  </c:pt>
                  <c:pt idx="64">
                    <c:v>0.09924716620640468</c:v>
                  </c:pt>
                  <c:pt idx="65">
                    <c:v>0.09612491872560355</c:v>
                  </c:pt>
                  <c:pt idx="66">
                    <c:v>0.15854897595941211</c:v>
                  </c:pt>
                  <c:pt idx="67">
                    <c:v>0.12365273955719484</c:v>
                  </c:pt>
                  <c:pt idx="68">
                    <c:v>0.0835330939076083</c:v>
                  </c:pt>
                  <c:pt idx="69">
                    <c:v>0.11479934184867664</c:v>
                  </c:pt>
                  <c:pt idx="70">
                    <c:v>0.07720103626247618</c:v>
                  </c:pt>
                  <c:pt idx="71">
                    <c:v>0.1320816245946133</c:v>
                  </c:pt>
                  <c:pt idx="72">
                    <c:v>0.08916900308465765</c:v>
                  </c:pt>
                  <c:pt idx="73">
                    <c:v>0.10176770935158239</c:v>
                  </c:pt>
                  <c:pt idx="74">
                    <c:v>0.06683312551922212</c:v>
                  </c:pt>
                  <c:pt idx="75">
                    <c:v>0.09811557810393082</c:v>
                  </c:pt>
                  <c:pt idx="76">
                    <c:v>0.06165315167216751</c:v>
                  </c:pt>
                  <c:pt idx="77">
                    <c:v>0.07852105167120145</c:v>
                  </c:pt>
                  <c:pt idx="78">
                    <c:v>0.09206881484340426</c:v>
                  </c:pt>
                  <c:pt idx="79">
                    <c:v>0.11535452599127327</c:v>
                  </c:pt>
                  <c:pt idx="80">
                    <c:v>0.07008724721533134</c:v>
                  </c:pt>
                  <c:pt idx="81">
                    <c:v>0.14098463273232212</c:v>
                  </c:pt>
                  <c:pt idx="82">
                    <c:v>0.09477458637325545</c:v>
                  </c:pt>
                  <c:pt idx="83">
                    <c:v>0.08804039476917037</c:v>
                  </c:pt>
                  <c:pt idx="84">
                    <c:v>0.1412208672021775</c:v>
                  </c:pt>
                  <c:pt idx="85">
                    <c:v>0.07167829363049226</c:v>
                  </c:pt>
                  <c:pt idx="86">
                    <c:v>0.12885823390239473</c:v>
                  </c:pt>
                  <c:pt idx="87">
                    <c:v>0.06666666666666003</c:v>
                  </c:pt>
                  <c:pt idx="88">
                    <c:v>0.11811482172492296</c:v>
                  </c:pt>
                  <c:pt idx="89">
                    <c:v>0.0881980095517381</c:v>
                  </c:pt>
                  <c:pt idx="90">
                    <c:v>0.09310090105781405</c:v>
                  </c:pt>
                  <c:pt idx="91">
                    <c:v>0.08047774019358776</c:v>
                  </c:pt>
                  <c:pt idx="92">
                    <c:v>0.11625642156697004</c:v>
                  </c:pt>
                  <c:pt idx="93">
                    <c:v>0.07823753006782272</c:v>
                  </c:pt>
                  <c:pt idx="94">
                    <c:v>0.1375015151431598</c:v>
                  </c:pt>
                  <c:pt idx="95">
                    <c:v>0.07763876465901642</c:v>
                  </c:pt>
                  <c:pt idx="96">
                    <c:v>0.14775730852388286</c:v>
                  </c:pt>
                  <c:pt idx="97">
                    <c:v>0.09991663191548215</c:v>
                  </c:pt>
                  <c:pt idx="98">
                    <c:v>0.10768266135063496</c:v>
                  </c:pt>
                  <c:pt idx="99">
                    <c:v>0.08602325267042239</c:v>
                  </c:pt>
                  <c:pt idx="100">
                    <c:v>0.08841819822740696</c:v>
                  </c:pt>
                  <c:pt idx="101">
                    <c:v>0.049261208538434874</c:v>
                  </c:pt>
                  <c:pt idx="102">
                    <c:v>0.12103259432438072</c:v>
                  </c:pt>
                </c:numCache>
              </c:numRef>
            </c:plus>
            <c:minus>
              <c:numRef>
                <c:f>'Lab descriptors (2) + graphs'!$BX$2:$BX$104</c:f>
                <c:numCache>
                  <c:ptCount val="103"/>
                  <c:pt idx="0">
                    <c:v>0.0903081145609601</c:v>
                  </c:pt>
                  <c:pt idx="1">
                    <c:v>0.16070677231113553</c:v>
                  </c:pt>
                  <c:pt idx="2">
                    <c:v>0.11399805066559786</c:v>
                  </c:pt>
                  <c:pt idx="3">
                    <c:v>0.07483314773548658</c:v>
                  </c:pt>
                  <c:pt idx="4">
                    <c:v>0.11467829398414409</c:v>
                  </c:pt>
                  <c:pt idx="5">
                    <c:v>0.07211102550929976</c:v>
                  </c:pt>
                  <c:pt idx="6">
                    <c:v>0.10432854089101246</c:v>
                  </c:pt>
                  <c:pt idx="7">
                    <c:v>0.08031189202103134</c:v>
                  </c:pt>
                  <c:pt idx="8">
                    <c:v>0.10019980039899712</c:v>
                  </c:pt>
                  <c:pt idx="9">
                    <c:v>0.08921883209277433</c:v>
                  </c:pt>
                  <c:pt idx="10">
                    <c:v>0.08189424074174559</c:v>
                  </c:pt>
                  <c:pt idx="11">
                    <c:v>0.09215928240461678</c:v>
                  </c:pt>
                  <c:pt idx="12">
                    <c:v>0.1441642581687058</c:v>
                  </c:pt>
                  <c:pt idx="13">
                    <c:v>0.21349212840030235</c:v>
                  </c:pt>
                  <c:pt idx="14">
                    <c:v>0.10156552345928317</c:v>
                  </c:pt>
                  <c:pt idx="15">
                    <c:v>0.11728408057173256</c:v>
                  </c:pt>
                  <c:pt idx="16">
                    <c:v>0.08390470785361409</c:v>
                  </c:pt>
                  <c:pt idx="17">
                    <c:v>0.16465789450318186</c:v>
                  </c:pt>
                  <c:pt idx="18">
                    <c:v>0.12158216243438982</c:v>
                  </c:pt>
                  <c:pt idx="19">
                    <c:v>0.09531235200352138</c:v>
                  </c:pt>
                  <c:pt idx="20">
                    <c:v>0.11372969904315335</c:v>
                  </c:pt>
                  <c:pt idx="21">
                    <c:v>0.08841819822738464</c:v>
                  </c:pt>
                  <c:pt idx="22">
                    <c:v>0.1081614020290514</c:v>
                  </c:pt>
                  <c:pt idx="23">
                    <c:v>0.12138551991257111</c:v>
                  </c:pt>
                  <c:pt idx="24">
                    <c:v>0.06887186169498666</c:v>
                  </c:pt>
                  <c:pt idx="25">
                    <c:v>0.1431549277298353</c:v>
                  </c:pt>
                  <c:pt idx="26">
                    <c:v>0.12322066926181871</c:v>
                  </c:pt>
                  <c:pt idx="27">
                    <c:v>0.11207140580897422</c:v>
                  </c:pt>
                  <c:pt idx="28">
                    <c:v>0.09362454568945727</c:v>
                  </c:pt>
                  <c:pt idx="29">
                    <c:v>0.06261877602693529</c:v>
                  </c:pt>
                  <c:pt idx="30">
                    <c:v>0.05642103626602084</c:v>
                  </c:pt>
                  <c:pt idx="31">
                    <c:v>0.12552556180582267</c:v>
                  </c:pt>
                  <c:pt idx="32">
                    <c:v>0.049988887654075574</c:v>
                  </c:pt>
                  <c:pt idx="33">
                    <c:v>0.04671426144363287</c:v>
                  </c:pt>
                  <c:pt idx="34">
                    <c:v>0.10044346115545935</c:v>
                  </c:pt>
                  <c:pt idx="35">
                    <c:v>0.079693858678783</c:v>
                  </c:pt>
                  <c:pt idx="36">
                    <c:v>0.05696002496877954</c:v>
                  </c:pt>
                  <c:pt idx="37">
                    <c:v>0.0637704215657028</c:v>
                  </c:pt>
                  <c:pt idx="38">
                    <c:v>0.08446564061465445</c:v>
                  </c:pt>
                  <c:pt idx="39">
                    <c:v>0.2947861748605041</c:v>
                  </c:pt>
                  <c:pt idx="40">
                    <c:v>0.3320793077965959</c:v>
                  </c:pt>
                  <c:pt idx="41">
                    <c:v>0.10189864245089135</c:v>
                  </c:pt>
                  <c:pt idx="42">
                    <c:v>0.07024560089032461</c:v>
                  </c:pt>
                  <c:pt idx="43">
                    <c:v>0.16007290005910307</c:v>
                  </c:pt>
                  <c:pt idx="44">
                    <c:v>0.0686375342732242</c:v>
                  </c:pt>
                  <c:pt idx="45">
                    <c:v>0.08857514073121756</c:v>
                  </c:pt>
                  <c:pt idx="46">
                    <c:v>0.10501322668015461</c:v>
                  </c:pt>
                  <c:pt idx="47">
                    <c:v>0.08499019551296405</c:v>
                  </c:pt>
                  <c:pt idx="48">
                    <c:v>0.12498888839502693</c:v>
                  </c:pt>
                  <c:pt idx="49">
                    <c:v>0.07167829363049226</c:v>
                  </c:pt>
                  <c:pt idx="50">
                    <c:v>0.19131416861046183</c:v>
                  </c:pt>
                  <c:pt idx="51">
                    <c:v>0.12830519171967555</c:v>
                  </c:pt>
                  <c:pt idx="52">
                    <c:v>0.0847807630171849</c:v>
                  </c:pt>
                  <c:pt idx="53">
                    <c:v>0.10995453605922323</c:v>
                  </c:pt>
                  <c:pt idx="54">
                    <c:v>0.0858681159298006</c:v>
                  </c:pt>
                  <c:pt idx="55">
                    <c:v>0.14261058087595324</c:v>
                  </c:pt>
                  <c:pt idx="56">
                    <c:v>0.10154911236550633</c:v>
                  </c:pt>
                  <c:pt idx="57">
                    <c:v>0.0758360805363309</c:v>
                  </c:pt>
                  <c:pt idx="58">
                    <c:v>0.11115554667020455</c:v>
                  </c:pt>
                  <c:pt idx="59">
                    <c:v>0.0618331087147581</c:v>
                  </c:pt>
                  <c:pt idx="60">
                    <c:v>0.07294594650224927</c:v>
                  </c:pt>
                  <c:pt idx="61">
                    <c:v>0.098211789290062</c:v>
                  </c:pt>
                  <c:pt idx="62">
                    <c:v>0.07137537701786963</c:v>
                  </c:pt>
                  <c:pt idx="63">
                    <c:v>0.1993350055671319</c:v>
                  </c:pt>
                  <c:pt idx="64">
                    <c:v>0.09924716620640468</c:v>
                  </c:pt>
                  <c:pt idx="65">
                    <c:v>0.09612491872560355</c:v>
                  </c:pt>
                  <c:pt idx="66">
                    <c:v>0.15854897595941211</c:v>
                  </c:pt>
                  <c:pt idx="67">
                    <c:v>0.12365273955719484</c:v>
                  </c:pt>
                  <c:pt idx="68">
                    <c:v>0.0835330939076083</c:v>
                  </c:pt>
                  <c:pt idx="69">
                    <c:v>0.11479934184867664</c:v>
                  </c:pt>
                  <c:pt idx="70">
                    <c:v>0.07720103626247618</c:v>
                  </c:pt>
                  <c:pt idx="71">
                    <c:v>0.1320816245946133</c:v>
                  </c:pt>
                  <c:pt idx="72">
                    <c:v>0.08916900308465765</c:v>
                  </c:pt>
                  <c:pt idx="73">
                    <c:v>0.10176770935158239</c:v>
                  </c:pt>
                  <c:pt idx="74">
                    <c:v>0.06683312551922212</c:v>
                  </c:pt>
                  <c:pt idx="75">
                    <c:v>0.09811557810393082</c:v>
                  </c:pt>
                  <c:pt idx="76">
                    <c:v>0.06165315167216751</c:v>
                  </c:pt>
                  <c:pt idx="77">
                    <c:v>0.07852105167120145</c:v>
                  </c:pt>
                  <c:pt idx="78">
                    <c:v>0.09206881484340426</c:v>
                  </c:pt>
                  <c:pt idx="79">
                    <c:v>0.11535452599127327</c:v>
                  </c:pt>
                  <c:pt idx="80">
                    <c:v>0.07008724721533134</c:v>
                  </c:pt>
                  <c:pt idx="81">
                    <c:v>0.14098463273232212</c:v>
                  </c:pt>
                  <c:pt idx="82">
                    <c:v>0.09477458637325545</c:v>
                  </c:pt>
                  <c:pt idx="83">
                    <c:v>0.08804039476917037</c:v>
                  </c:pt>
                  <c:pt idx="84">
                    <c:v>0.1412208672021775</c:v>
                  </c:pt>
                  <c:pt idx="85">
                    <c:v>0.07167829363049226</c:v>
                  </c:pt>
                  <c:pt idx="86">
                    <c:v>0.12885823390239473</c:v>
                  </c:pt>
                  <c:pt idx="87">
                    <c:v>0.06666666666666003</c:v>
                  </c:pt>
                  <c:pt idx="88">
                    <c:v>0.11811482172492296</c:v>
                  </c:pt>
                  <c:pt idx="89">
                    <c:v>0.0881980095517381</c:v>
                  </c:pt>
                  <c:pt idx="90">
                    <c:v>0.09310090105781405</c:v>
                  </c:pt>
                  <c:pt idx="91">
                    <c:v>0.08047774019358776</c:v>
                  </c:pt>
                  <c:pt idx="92">
                    <c:v>0.11625642156697004</c:v>
                  </c:pt>
                  <c:pt idx="93">
                    <c:v>0.07823753006782272</c:v>
                  </c:pt>
                  <c:pt idx="94">
                    <c:v>0.1375015151431598</c:v>
                  </c:pt>
                  <c:pt idx="95">
                    <c:v>0.07763876465901642</c:v>
                  </c:pt>
                  <c:pt idx="96">
                    <c:v>0.14775730852388286</c:v>
                  </c:pt>
                  <c:pt idx="97">
                    <c:v>0.09991663191548215</c:v>
                  </c:pt>
                  <c:pt idx="98">
                    <c:v>0.10768266135063496</c:v>
                  </c:pt>
                  <c:pt idx="99">
                    <c:v>0.08602325267042239</c:v>
                  </c:pt>
                  <c:pt idx="100">
                    <c:v>0.08841819822740696</c:v>
                  </c:pt>
                  <c:pt idx="101">
                    <c:v>0.049261208538434874</c:v>
                  </c:pt>
                  <c:pt idx="102">
                    <c:v>0.12103259432438072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'Lab descriptors (2) + graphs'!$C$2:$C$104</c:f>
              <c:strCache/>
            </c:strRef>
          </c:cat>
          <c:val>
            <c:numRef>
              <c:f>'Lab descriptors (2) + graphs'!$BW$2:$BW$104</c:f>
              <c:numCache/>
            </c:numRef>
          </c:val>
        </c:ser>
        <c:axId val="6997870"/>
        <c:axId val="62980831"/>
      </c:barChart>
      <c:catAx>
        <c:axId val="699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80831"/>
        <c:crosses val="autoZero"/>
        <c:auto val="1"/>
        <c:lblOffset val="100"/>
        <c:tickLblSkip val="1"/>
        <c:noMultiLvlLbl val="0"/>
      </c:catAx>
      <c:valAx>
        <c:axId val="62980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width (mm)</a:t>
                </a:r>
              </a:p>
            </c:rich>
          </c:tx>
          <c:layout>
            <c:manualLayout>
              <c:xMode val="factor"/>
              <c:yMode val="factor"/>
              <c:x val="0"/>
              <c:y val="0.0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97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grain shape</a:t>
            </a:r>
          </a:p>
        </c:rich>
      </c:tx>
      <c:layout>
        <c:manualLayout>
          <c:xMode val="factor"/>
          <c:yMode val="factor"/>
          <c:x val="-0.000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43"/>
          <c:w val="0.9745"/>
          <c:h val="0.68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'Lab descriptors (2) + graphs'!$CJ$2:$CJ$104</c:f>
                <c:numCache>
                  <c:ptCount val="103"/>
                  <c:pt idx="0">
                    <c:v>0.15120999228621546</c:v>
                  </c:pt>
                  <c:pt idx="1">
                    <c:v>0.16241462733167772</c:v>
                  </c:pt>
                  <c:pt idx="2">
                    <c:v>0.11676422908846541</c:v>
                  </c:pt>
                  <c:pt idx="3">
                    <c:v>0.10009380830681491</c:v>
                  </c:pt>
                  <c:pt idx="4">
                    <c:v>0.11343299695803946</c:v>
                  </c:pt>
                  <c:pt idx="5">
                    <c:v>0.1362124326803576</c:v>
                  </c:pt>
                  <c:pt idx="6">
                    <c:v>0.14936052084037496</c:v>
                  </c:pt>
                  <c:pt idx="7">
                    <c:v>0.1178717092698408</c:v>
                  </c:pt>
                  <c:pt idx="8">
                    <c:v>0.11382089862826265</c:v>
                  </c:pt>
                  <c:pt idx="9">
                    <c:v>0.07289804771339847</c:v>
                  </c:pt>
                  <c:pt idx="10">
                    <c:v>0.1217203018668259</c:v>
                  </c:pt>
                  <c:pt idx="11">
                    <c:v>0.12675180348797174</c:v>
                  </c:pt>
                  <c:pt idx="12">
                    <c:v>0.11629329238729455</c:v>
                  </c:pt>
                  <c:pt idx="13">
                    <c:v>0.17011069168404333</c:v>
                  </c:pt>
                  <c:pt idx="14">
                    <c:v>0.15645923673325918</c:v>
                  </c:pt>
                  <c:pt idx="15">
                    <c:v>0.10507087761772103</c:v>
                  </c:pt>
                  <c:pt idx="16">
                    <c:v>0.08962591676436193</c:v>
                  </c:pt>
                  <c:pt idx="17">
                    <c:v>0.4078113517271152</c:v>
                  </c:pt>
                  <c:pt idx="18">
                    <c:v>0.16879835069771346</c:v>
                  </c:pt>
                  <c:pt idx="19">
                    <c:v>0.11177722095770519</c:v>
                  </c:pt>
                  <c:pt idx="20">
                    <c:v>0.09748793790387629</c:v>
                  </c:pt>
                  <c:pt idx="21">
                    <c:v>0.1791070715728008</c:v>
                  </c:pt>
                  <c:pt idx="22">
                    <c:v>0.14175877845880752</c:v>
                  </c:pt>
                  <c:pt idx="23">
                    <c:v>0.3270140212802256</c:v>
                  </c:pt>
                  <c:pt idx="24">
                    <c:v>0.11748217328975341</c:v>
                  </c:pt>
                  <c:pt idx="25">
                    <c:v>0.10701239721350338</c:v>
                  </c:pt>
                  <c:pt idx="26">
                    <c:v>0.15182149853860463</c:v>
                  </c:pt>
                  <c:pt idx="27">
                    <c:v>0.17956792439293393</c:v>
                  </c:pt>
                  <c:pt idx="28">
                    <c:v>0.08627446749172464</c:v>
                  </c:pt>
                  <c:pt idx="29">
                    <c:v>0.14457713872570535</c:v>
                  </c:pt>
                  <c:pt idx="30">
                    <c:v>0.18462179563912354</c:v>
                  </c:pt>
                  <c:pt idx="31">
                    <c:v>0.20885587016829435</c:v>
                  </c:pt>
                  <c:pt idx="32">
                    <c:v>0.07499724449004988</c:v>
                  </c:pt>
                  <c:pt idx="33">
                    <c:v>0.13448324664479525</c:v>
                  </c:pt>
                  <c:pt idx="34">
                    <c:v>0.20250982114084562</c:v>
                  </c:pt>
                  <c:pt idx="35">
                    <c:v>0.06212451569494253</c:v>
                  </c:pt>
                  <c:pt idx="36">
                    <c:v>0.0901805201749836</c:v>
                  </c:pt>
                  <c:pt idx="37">
                    <c:v>0.1479080818864262</c:v>
                  </c:pt>
                  <c:pt idx="38">
                    <c:v>0.14209788392064787</c:v>
                  </c:pt>
                  <c:pt idx="39">
                    <c:v>0.3934201475577238</c:v>
                  </c:pt>
                  <c:pt idx="40">
                    <c:v>0.44350063840854703</c:v>
                  </c:pt>
                  <c:pt idx="41">
                    <c:v>0.2597896028115826</c:v>
                  </c:pt>
                  <c:pt idx="42">
                    <c:v>0.07474835554014951</c:v>
                  </c:pt>
                  <c:pt idx="43">
                    <c:v>0.1570364411506977</c:v>
                  </c:pt>
                  <c:pt idx="44">
                    <c:v>0.1392808213497245</c:v>
                  </c:pt>
                  <c:pt idx="45">
                    <c:v>0.07261382732606521</c:v>
                  </c:pt>
                  <c:pt idx="46">
                    <c:v>0.13222352423617267</c:v>
                  </c:pt>
                  <c:pt idx="47">
                    <c:v>0.14224901048295974</c:v>
                  </c:pt>
                  <c:pt idx="48">
                    <c:v>0.14051225349226232</c:v>
                  </c:pt>
                  <c:pt idx="49">
                    <c:v>0.07983994238034292</c:v>
                  </c:pt>
                  <c:pt idx="50">
                    <c:v>0.12672930073239153</c:v>
                  </c:pt>
                  <c:pt idx="51">
                    <c:v>0.11035788038549404</c:v>
                  </c:pt>
                  <c:pt idx="52">
                    <c:v>0.13514299904964153</c:v>
                  </c:pt>
                  <c:pt idx="53">
                    <c:v>0.10127104793787069</c:v>
                  </c:pt>
                  <c:pt idx="54">
                    <c:v>0.12433248922366645</c:v>
                  </c:pt>
                  <c:pt idx="55">
                    <c:v>0.17461424962385408</c:v>
                  </c:pt>
                  <c:pt idx="56">
                    <c:v>0.10847964618743297</c:v>
                  </c:pt>
                  <c:pt idx="57">
                    <c:v>0.1178441748889929</c:v>
                  </c:pt>
                  <c:pt idx="58">
                    <c:v>0.18485935771233894</c:v>
                  </c:pt>
                  <c:pt idx="59">
                    <c:v>0.11463309316803881</c:v>
                  </c:pt>
                  <c:pt idx="60">
                    <c:v>0.0506084110294306</c:v>
                  </c:pt>
                  <c:pt idx="61">
                    <c:v>0.1612435510076478</c:v>
                  </c:pt>
                  <c:pt idx="62">
                    <c:v>0.18143001633341152</c:v>
                  </c:pt>
                  <c:pt idx="63">
                    <c:v>0.2012119544162275</c:v>
                  </c:pt>
                  <c:pt idx="64">
                    <c:v>0.09289551775409854</c:v>
                  </c:pt>
                  <c:pt idx="65">
                    <c:v>0.05862087269654674</c:v>
                  </c:pt>
                  <c:pt idx="66">
                    <c:v>0.14553617443304329</c:v>
                  </c:pt>
                  <c:pt idx="67">
                    <c:v>0.1610474747701251</c:v>
                  </c:pt>
                  <c:pt idx="68">
                    <c:v>0.05879727753121685</c:v>
                  </c:pt>
                  <c:pt idx="69">
                    <c:v>0.04636211551441518</c:v>
                  </c:pt>
                  <c:pt idx="70">
                    <c:v>0.08073334954807751</c:v>
                  </c:pt>
                  <c:pt idx="71">
                    <c:v>0.10571956797936229</c:v>
                  </c:pt>
                  <c:pt idx="72">
                    <c:v>0.11878882280831883</c:v>
                  </c:pt>
                  <c:pt idx="73">
                    <c:v>0.11627187302703787</c:v>
                  </c:pt>
                  <c:pt idx="74">
                    <c:v>0.09505351818918685</c:v>
                  </c:pt>
                  <c:pt idx="75">
                    <c:v>0.09475822128729092</c:v>
                  </c:pt>
                  <c:pt idx="76">
                    <c:v>0.12233402347683868</c:v>
                  </c:pt>
                  <c:pt idx="77">
                    <c:v>0.09568285984680708</c:v>
                  </c:pt>
                  <c:pt idx="78">
                    <c:v>0.1334448965141591</c:v>
                  </c:pt>
                  <c:pt idx="79">
                    <c:v>0.11991159832609694</c:v>
                  </c:pt>
                  <c:pt idx="80">
                    <c:v>0.06819759377943144</c:v>
                  </c:pt>
                  <c:pt idx="81">
                    <c:v>0.10536206195337676</c:v>
                  </c:pt>
                  <c:pt idx="82">
                    <c:v>0.06340446154335028</c:v>
                  </c:pt>
                  <c:pt idx="83">
                    <c:v>0.060240459094728305</c:v>
                  </c:pt>
                  <c:pt idx="84">
                    <c:v>0.08580066244493263</c:v>
                  </c:pt>
                  <c:pt idx="85">
                    <c:v>0.07035755911903045</c:v>
                  </c:pt>
                  <c:pt idx="86">
                    <c:v>0.14901259552891677</c:v>
                  </c:pt>
                  <c:pt idx="87">
                    <c:v>0.1092549676216289</c:v>
                  </c:pt>
                  <c:pt idx="88">
                    <c:v>0.10994057815111288</c:v>
                  </c:pt>
                  <c:pt idx="89">
                    <c:v>0.05899325600592062</c:v>
                  </c:pt>
                  <c:pt idx="90">
                    <c:v>0.039633817058831566</c:v>
                  </c:pt>
                  <c:pt idx="91">
                    <c:v>0.0898080528737563</c:v>
                  </c:pt>
                  <c:pt idx="92">
                    <c:v>0.139085905615105</c:v>
                  </c:pt>
                  <c:pt idx="93">
                    <c:v>0.1163702980342772</c:v>
                  </c:pt>
                  <c:pt idx="94">
                    <c:v>0.10265110640189624</c:v>
                  </c:pt>
                  <c:pt idx="95">
                    <c:v>0.1572837071907062</c:v>
                  </c:pt>
                  <c:pt idx="96">
                    <c:v>0.21772778145863553</c:v>
                  </c:pt>
                  <c:pt idx="97">
                    <c:v>0.0815456044450175</c:v>
                  </c:pt>
                  <c:pt idx="98">
                    <c:v>0.09588697044673879</c:v>
                  </c:pt>
                  <c:pt idx="99">
                    <c:v>0.09058658361577485</c:v>
                  </c:pt>
                  <c:pt idx="100">
                    <c:v>0.14389970118783318</c:v>
                  </c:pt>
                  <c:pt idx="101">
                    <c:v>0.21407768599004695</c:v>
                  </c:pt>
                  <c:pt idx="102">
                    <c:v>0.07607371423345037</c:v>
                  </c:pt>
                </c:numCache>
              </c:numRef>
            </c:plus>
            <c:minus>
              <c:numRef>
                <c:f>'Lab descriptors (2) + graphs'!$CJ$2:$CJ$104</c:f>
                <c:numCache>
                  <c:ptCount val="103"/>
                  <c:pt idx="0">
                    <c:v>0.15120999228621546</c:v>
                  </c:pt>
                  <c:pt idx="1">
                    <c:v>0.16241462733167772</c:v>
                  </c:pt>
                  <c:pt idx="2">
                    <c:v>0.11676422908846541</c:v>
                  </c:pt>
                  <c:pt idx="3">
                    <c:v>0.10009380830681491</c:v>
                  </c:pt>
                  <c:pt idx="4">
                    <c:v>0.11343299695803946</c:v>
                  </c:pt>
                  <c:pt idx="5">
                    <c:v>0.1362124326803576</c:v>
                  </c:pt>
                  <c:pt idx="6">
                    <c:v>0.14936052084037496</c:v>
                  </c:pt>
                  <c:pt idx="7">
                    <c:v>0.1178717092698408</c:v>
                  </c:pt>
                  <c:pt idx="8">
                    <c:v>0.11382089862826265</c:v>
                  </c:pt>
                  <c:pt idx="9">
                    <c:v>0.07289804771339847</c:v>
                  </c:pt>
                  <c:pt idx="10">
                    <c:v>0.1217203018668259</c:v>
                  </c:pt>
                  <c:pt idx="11">
                    <c:v>0.12675180348797174</c:v>
                  </c:pt>
                  <c:pt idx="12">
                    <c:v>0.11629329238729455</c:v>
                  </c:pt>
                  <c:pt idx="13">
                    <c:v>0.17011069168404333</c:v>
                  </c:pt>
                  <c:pt idx="14">
                    <c:v>0.15645923673325918</c:v>
                  </c:pt>
                  <c:pt idx="15">
                    <c:v>0.10507087761772103</c:v>
                  </c:pt>
                  <c:pt idx="16">
                    <c:v>0.08962591676436193</c:v>
                  </c:pt>
                  <c:pt idx="17">
                    <c:v>0.4078113517271152</c:v>
                  </c:pt>
                  <c:pt idx="18">
                    <c:v>0.16879835069771346</c:v>
                  </c:pt>
                  <c:pt idx="19">
                    <c:v>0.11177722095770519</c:v>
                  </c:pt>
                  <c:pt idx="20">
                    <c:v>0.09748793790387629</c:v>
                  </c:pt>
                  <c:pt idx="21">
                    <c:v>0.1791070715728008</c:v>
                  </c:pt>
                  <c:pt idx="22">
                    <c:v>0.14175877845880752</c:v>
                  </c:pt>
                  <c:pt idx="23">
                    <c:v>0.3270140212802256</c:v>
                  </c:pt>
                  <c:pt idx="24">
                    <c:v>0.11748217328975341</c:v>
                  </c:pt>
                  <c:pt idx="25">
                    <c:v>0.10701239721350338</c:v>
                  </c:pt>
                  <c:pt idx="26">
                    <c:v>0.15182149853860463</c:v>
                  </c:pt>
                  <c:pt idx="27">
                    <c:v>0.17956792439293393</c:v>
                  </c:pt>
                  <c:pt idx="28">
                    <c:v>0.08627446749172464</c:v>
                  </c:pt>
                  <c:pt idx="29">
                    <c:v>0.14457713872570535</c:v>
                  </c:pt>
                  <c:pt idx="30">
                    <c:v>0.18462179563912354</c:v>
                  </c:pt>
                  <c:pt idx="31">
                    <c:v>0.20885587016829435</c:v>
                  </c:pt>
                  <c:pt idx="32">
                    <c:v>0.07499724449004988</c:v>
                  </c:pt>
                  <c:pt idx="33">
                    <c:v>0.13448324664479525</c:v>
                  </c:pt>
                  <c:pt idx="34">
                    <c:v>0.20250982114084562</c:v>
                  </c:pt>
                  <c:pt idx="35">
                    <c:v>0.06212451569494253</c:v>
                  </c:pt>
                  <c:pt idx="36">
                    <c:v>0.0901805201749836</c:v>
                  </c:pt>
                  <c:pt idx="37">
                    <c:v>0.1479080818864262</c:v>
                  </c:pt>
                  <c:pt idx="38">
                    <c:v>0.14209788392064787</c:v>
                  </c:pt>
                  <c:pt idx="39">
                    <c:v>0.3934201475577238</c:v>
                  </c:pt>
                  <c:pt idx="40">
                    <c:v>0.44350063840854703</c:v>
                  </c:pt>
                  <c:pt idx="41">
                    <c:v>0.2597896028115826</c:v>
                  </c:pt>
                  <c:pt idx="42">
                    <c:v>0.07474835554014951</c:v>
                  </c:pt>
                  <c:pt idx="43">
                    <c:v>0.1570364411506977</c:v>
                  </c:pt>
                  <c:pt idx="44">
                    <c:v>0.1392808213497245</c:v>
                  </c:pt>
                  <c:pt idx="45">
                    <c:v>0.07261382732606521</c:v>
                  </c:pt>
                  <c:pt idx="46">
                    <c:v>0.13222352423617267</c:v>
                  </c:pt>
                  <c:pt idx="47">
                    <c:v>0.14224901048295974</c:v>
                  </c:pt>
                  <c:pt idx="48">
                    <c:v>0.14051225349226232</c:v>
                  </c:pt>
                  <c:pt idx="49">
                    <c:v>0.07983994238034292</c:v>
                  </c:pt>
                  <c:pt idx="50">
                    <c:v>0.12672930073239153</c:v>
                  </c:pt>
                  <c:pt idx="51">
                    <c:v>0.11035788038549404</c:v>
                  </c:pt>
                  <c:pt idx="52">
                    <c:v>0.13514299904964153</c:v>
                  </c:pt>
                  <c:pt idx="53">
                    <c:v>0.10127104793787069</c:v>
                  </c:pt>
                  <c:pt idx="54">
                    <c:v>0.12433248922366645</c:v>
                  </c:pt>
                  <c:pt idx="55">
                    <c:v>0.17461424962385408</c:v>
                  </c:pt>
                  <c:pt idx="56">
                    <c:v>0.10847964618743297</c:v>
                  </c:pt>
                  <c:pt idx="57">
                    <c:v>0.1178441748889929</c:v>
                  </c:pt>
                  <c:pt idx="58">
                    <c:v>0.18485935771233894</c:v>
                  </c:pt>
                  <c:pt idx="59">
                    <c:v>0.11463309316803881</c:v>
                  </c:pt>
                  <c:pt idx="60">
                    <c:v>0.0506084110294306</c:v>
                  </c:pt>
                  <c:pt idx="61">
                    <c:v>0.1612435510076478</c:v>
                  </c:pt>
                  <c:pt idx="62">
                    <c:v>0.18143001633341152</c:v>
                  </c:pt>
                  <c:pt idx="63">
                    <c:v>0.2012119544162275</c:v>
                  </c:pt>
                  <c:pt idx="64">
                    <c:v>0.09289551775409854</c:v>
                  </c:pt>
                  <c:pt idx="65">
                    <c:v>0.05862087269654674</c:v>
                  </c:pt>
                  <c:pt idx="66">
                    <c:v>0.14553617443304329</c:v>
                  </c:pt>
                  <c:pt idx="67">
                    <c:v>0.1610474747701251</c:v>
                  </c:pt>
                  <c:pt idx="68">
                    <c:v>0.05879727753121685</c:v>
                  </c:pt>
                  <c:pt idx="69">
                    <c:v>0.04636211551441518</c:v>
                  </c:pt>
                  <c:pt idx="70">
                    <c:v>0.08073334954807751</c:v>
                  </c:pt>
                  <c:pt idx="71">
                    <c:v>0.10571956797936229</c:v>
                  </c:pt>
                  <c:pt idx="72">
                    <c:v>0.11878882280831883</c:v>
                  </c:pt>
                  <c:pt idx="73">
                    <c:v>0.11627187302703787</c:v>
                  </c:pt>
                  <c:pt idx="74">
                    <c:v>0.09505351818918685</c:v>
                  </c:pt>
                  <c:pt idx="75">
                    <c:v>0.09475822128729092</c:v>
                  </c:pt>
                  <c:pt idx="76">
                    <c:v>0.12233402347683868</c:v>
                  </c:pt>
                  <c:pt idx="77">
                    <c:v>0.09568285984680708</c:v>
                  </c:pt>
                  <c:pt idx="78">
                    <c:v>0.1334448965141591</c:v>
                  </c:pt>
                  <c:pt idx="79">
                    <c:v>0.11991159832609694</c:v>
                  </c:pt>
                  <c:pt idx="80">
                    <c:v>0.06819759377943144</c:v>
                  </c:pt>
                  <c:pt idx="81">
                    <c:v>0.10536206195337676</c:v>
                  </c:pt>
                  <c:pt idx="82">
                    <c:v>0.06340446154335028</c:v>
                  </c:pt>
                  <c:pt idx="83">
                    <c:v>0.060240459094728305</c:v>
                  </c:pt>
                  <c:pt idx="84">
                    <c:v>0.08580066244493263</c:v>
                  </c:pt>
                  <c:pt idx="85">
                    <c:v>0.07035755911903045</c:v>
                  </c:pt>
                  <c:pt idx="86">
                    <c:v>0.14901259552891677</c:v>
                  </c:pt>
                  <c:pt idx="87">
                    <c:v>0.1092549676216289</c:v>
                  </c:pt>
                  <c:pt idx="88">
                    <c:v>0.10994057815111288</c:v>
                  </c:pt>
                  <c:pt idx="89">
                    <c:v>0.05899325600592062</c:v>
                  </c:pt>
                  <c:pt idx="90">
                    <c:v>0.039633817058831566</c:v>
                  </c:pt>
                  <c:pt idx="91">
                    <c:v>0.0898080528737563</c:v>
                  </c:pt>
                  <c:pt idx="92">
                    <c:v>0.139085905615105</c:v>
                  </c:pt>
                  <c:pt idx="93">
                    <c:v>0.1163702980342772</c:v>
                  </c:pt>
                  <c:pt idx="94">
                    <c:v>0.10265110640189624</c:v>
                  </c:pt>
                  <c:pt idx="95">
                    <c:v>0.1572837071907062</c:v>
                  </c:pt>
                  <c:pt idx="96">
                    <c:v>0.21772778145863553</c:v>
                  </c:pt>
                  <c:pt idx="97">
                    <c:v>0.0815456044450175</c:v>
                  </c:pt>
                  <c:pt idx="98">
                    <c:v>0.09588697044673879</c:v>
                  </c:pt>
                  <c:pt idx="99">
                    <c:v>0.09058658361577485</c:v>
                  </c:pt>
                  <c:pt idx="100">
                    <c:v>0.14389970118783318</c:v>
                  </c:pt>
                  <c:pt idx="101">
                    <c:v>0.21407768599004695</c:v>
                  </c:pt>
                  <c:pt idx="102">
                    <c:v>0.07607371423345037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'Lab descriptors (2) + graphs'!$C$2:$C$104</c:f>
              <c:strCache/>
            </c:strRef>
          </c:cat>
          <c:val>
            <c:numRef>
              <c:f>'Lab descriptors (2) + graphs'!$CI$2:$CI$104</c:f>
              <c:numCache/>
            </c:numRef>
          </c:val>
        </c:ser>
        <c:axId val="29956568"/>
        <c:axId val="1173657"/>
      </c:bar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3657"/>
        <c:crosses val="autoZero"/>
        <c:auto val="1"/>
        <c:lblOffset val="100"/>
        <c:tickLblSkip val="1"/>
        <c:noMultiLvlLbl val="0"/>
      </c:catAx>
      <c:valAx>
        <c:axId val="1173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ratio (l/w)</a:t>
                </a:r>
              </a:p>
            </c:rich>
          </c:tx>
          <c:layout>
            <c:manualLayout>
              <c:xMode val="factor"/>
              <c:yMode val="factor"/>
              <c:x val="0"/>
              <c:y val="0.0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56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247650</xdr:colOff>
      <xdr:row>126</xdr:row>
      <xdr:rowOff>38100</xdr:rowOff>
    </xdr:from>
    <xdr:to>
      <xdr:col>88</xdr:col>
      <xdr:colOff>428625</xdr:colOff>
      <xdr:row>154</xdr:row>
      <xdr:rowOff>47625</xdr:rowOff>
    </xdr:to>
    <xdr:graphicFrame>
      <xdr:nvGraphicFramePr>
        <xdr:cNvPr id="1" name="Gráfico 3"/>
        <xdr:cNvGraphicFramePr/>
      </xdr:nvGraphicFramePr>
      <xdr:xfrm>
        <a:off x="23117175" y="24050625"/>
        <a:ext cx="235553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51</xdr:col>
      <xdr:colOff>0</xdr:colOff>
      <xdr:row>156</xdr:row>
      <xdr:rowOff>0</xdr:rowOff>
    </xdr:from>
    <xdr:to>
      <xdr:col>88</xdr:col>
      <xdr:colOff>180975</xdr:colOff>
      <xdr:row>184</xdr:row>
      <xdr:rowOff>9525</xdr:rowOff>
    </xdr:to>
    <xdr:graphicFrame>
      <xdr:nvGraphicFramePr>
        <xdr:cNvPr id="2" name="Gráfico 4"/>
        <xdr:cNvGraphicFramePr/>
      </xdr:nvGraphicFramePr>
      <xdr:xfrm>
        <a:off x="22869525" y="29727525"/>
        <a:ext cx="23555325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51</xdr:col>
      <xdr:colOff>0</xdr:colOff>
      <xdr:row>185</xdr:row>
      <xdr:rowOff>0</xdr:rowOff>
    </xdr:from>
    <xdr:to>
      <xdr:col>88</xdr:col>
      <xdr:colOff>180975</xdr:colOff>
      <xdr:row>213</xdr:row>
      <xdr:rowOff>9525</xdr:rowOff>
    </xdr:to>
    <xdr:graphicFrame>
      <xdr:nvGraphicFramePr>
        <xdr:cNvPr id="3" name="Gráfico 5"/>
        <xdr:cNvGraphicFramePr/>
      </xdr:nvGraphicFramePr>
      <xdr:xfrm>
        <a:off x="22869525" y="35252025"/>
        <a:ext cx="235553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105</xdr:row>
      <xdr:rowOff>104775</xdr:rowOff>
    </xdr:from>
    <xdr:to>
      <xdr:col>47</xdr:col>
      <xdr:colOff>123825</xdr:colOff>
      <xdr:row>119</xdr:row>
      <xdr:rowOff>180975</xdr:rowOff>
    </xdr:to>
    <xdr:graphicFrame>
      <xdr:nvGraphicFramePr>
        <xdr:cNvPr id="1" name="Gráfico 1"/>
        <xdr:cNvGraphicFramePr/>
      </xdr:nvGraphicFramePr>
      <xdr:xfrm>
        <a:off x="8953500" y="20116800"/>
        <a:ext cx="18564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121</xdr:row>
      <xdr:rowOff>0</xdr:rowOff>
    </xdr:from>
    <xdr:to>
      <xdr:col>47</xdr:col>
      <xdr:colOff>133350</xdr:colOff>
      <xdr:row>135</xdr:row>
      <xdr:rowOff>76200</xdr:rowOff>
    </xdr:to>
    <xdr:graphicFrame>
      <xdr:nvGraphicFramePr>
        <xdr:cNvPr id="2" name="Gráfico 1"/>
        <xdr:cNvGraphicFramePr/>
      </xdr:nvGraphicFramePr>
      <xdr:xfrm>
        <a:off x="8963025" y="23060025"/>
        <a:ext cx="185642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200025</xdr:colOff>
      <xdr:row>139</xdr:row>
      <xdr:rowOff>9525</xdr:rowOff>
    </xdr:from>
    <xdr:to>
      <xdr:col>47</xdr:col>
      <xdr:colOff>247650</xdr:colOff>
      <xdr:row>153</xdr:row>
      <xdr:rowOff>85725</xdr:rowOff>
    </xdr:to>
    <xdr:graphicFrame>
      <xdr:nvGraphicFramePr>
        <xdr:cNvPr id="3" name="Gráfico 1"/>
        <xdr:cNvGraphicFramePr/>
      </xdr:nvGraphicFramePr>
      <xdr:xfrm>
        <a:off x="9077325" y="26498550"/>
        <a:ext cx="185642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49</xdr:col>
      <xdr:colOff>0</xdr:colOff>
      <xdr:row>105</xdr:row>
      <xdr:rowOff>123825</xdr:rowOff>
    </xdr:from>
    <xdr:to>
      <xdr:col>95</xdr:col>
      <xdr:colOff>38100</xdr:colOff>
      <xdr:row>120</xdr:row>
      <xdr:rowOff>9525</xdr:rowOff>
    </xdr:to>
    <xdr:graphicFrame>
      <xdr:nvGraphicFramePr>
        <xdr:cNvPr id="4" name="Gráfico 1"/>
        <xdr:cNvGraphicFramePr/>
      </xdr:nvGraphicFramePr>
      <xdr:xfrm>
        <a:off x="28003500" y="20135850"/>
        <a:ext cx="188023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49</xdr:col>
      <xdr:colOff>0</xdr:colOff>
      <xdr:row>121</xdr:row>
      <xdr:rowOff>0</xdr:rowOff>
    </xdr:from>
    <xdr:to>
      <xdr:col>95</xdr:col>
      <xdr:colOff>38100</xdr:colOff>
      <xdr:row>135</xdr:row>
      <xdr:rowOff>76200</xdr:rowOff>
    </xdr:to>
    <xdr:graphicFrame>
      <xdr:nvGraphicFramePr>
        <xdr:cNvPr id="5" name="Gráfico 1"/>
        <xdr:cNvGraphicFramePr/>
      </xdr:nvGraphicFramePr>
      <xdr:xfrm>
        <a:off x="28003500" y="23060025"/>
        <a:ext cx="188023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49</xdr:col>
      <xdr:colOff>0</xdr:colOff>
      <xdr:row>138</xdr:row>
      <xdr:rowOff>95250</xdr:rowOff>
    </xdr:from>
    <xdr:to>
      <xdr:col>95</xdr:col>
      <xdr:colOff>38100</xdr:colOff>
      <xdr:row>152</xdr:row>
      <xdr:rowOff>171450</xdr:rowOff>
    </xdr:to>
    <xdr:graphicFrame>
      <xdr:nvGraphicFramePr>
        <xdr:cNvPr id="6" name="Gráfico 1"/>
        <xdr:cNvGraphicFramePr/>
      </xdr:nvGraphicFramePr>
      <xdr:xfrm>
        <a:off x="28003500" y="26393775"/>
        <a:ext cx="188023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9</xdr:row>
      <xdr:rowOff>114300</xdr:rowOff>
    </xdr:from>
    <xdr:to>
      <xdr:col>12</xdr:col>
      <xdr:colOff>133350</xdr:colOff>
      <xdr:row>24</xdr:row>
      <xdr:rowOff>0</xdr:rowOff>
    </xdr:to>
    <xdr:graphicFrame>
      <xdr:nvGraphicFramePr>
        <xdr:cNvPr id="1" name="Gráfico 1"/>
        <xdr:cNvGraphicFramePr/>
      </xdr:nvGraphicFramePr>
      <xdr:xfrm>
        <a:off x="4933950" y="1838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8</xdr:row>
      <xdr:rowOff>114300</xdr:rowOff>
    </xdr:from>
    <xdr:to>
      <xdr:col>47</xdr:col>
      <xdr:colOff>95250</xdr:colOff>
      <xdr:row>28</xdr:row>
      <xdr:rowOff>85725</xdr:rowOff>
    </xdr:to>
    <xdr:graphicFrame>
      <xdr:nvGraphicFramePr>
        <xdr:cNvPr id="1" name="Gráfico 1"/>
        <xdr:cNvGraphicFramePr/>
      </xdr:nvGraphicFramePr>
      <xdr:xfrm>
        <a:off x="9182100" y="1647825"/>
        <a:ext cx="22479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8</xdr:row>
      <xdr:rowOff>47625</xdr:rowOff>
    </xdr:from>
    <xdr:to>
      <xdr:col>11</xdr:col>
      <xdr:colOff>219075</xdr:colOff>
      <xdr:row>23</xdr:row>
      <xdr:rowOff>152400</xdr:rowOff>
    </xdr:to>
    <xdr:graphicFrame>
      <xdr:nvGraphicFramePr>
        <xdr:cNvPr id="1" name="Gráfico 1"/>
        <xdr:cNvGraphicFramePr/>
      </xdr:nvGraphicFramePr>
      <xdr:xfrm>
        <a:off x="7153275" y="1581150"/>
        <a:ext cx="37052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24</xdr:row>
      <xdr:rowOff>38100</xdr:rowOff>
    </xdr:from>
    <xdr:to>
      <xdr:col>11</xdr:col>
      <xdr:colOff>1066800</xdr:colOff>
      <xdr:row>40</xdr:row>
      <xdr:rowOff>123825</xdr:rowOff>
    </xdr:to>
    <xdr:graphicFrame>
      <xdr:nvGraphicFramePr>
        <xdr:cNvPr id="2" name="Gráfico 2"/>
        <xdr:cNvGraphicFramePr/>
      </xdr:nvGraphicFramePr>
      <xdr:xfrm>
        <a:off x="7467600" y="4619625"/>
        <a:ext cx="42386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266700</xdr:colOff>
      <xdr:row>9</xdr:row>
      <xdr:rowOff>85725</xdr:rowOff>
    </xdr:from>
    <xdr:to>
      <xdr:col>17</xdr:col>
      <xdr:colOff>447675</xdr:colOff>
      <xdr:row>23</xdr:row>
      <xdr:rowOff>161925</xdr:rowOff>
    </xdr:to>
    <xdr:graphicFrame>
      <xdr:nvGraphicFramePr>
        <xdr:cNvPr id="3" name="Gráfico 3"/>
        <xdr:cNvGraphicFramePr/>
      </xdr:nvGraphicFramePr>
      <xdr:xfrm>
        <a:off x="10906125" y="1809750"/>
        <a:ext cx="42100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161925</xdr:rowOff>
    </xdr:from>
    <xdr:to>
      <xdr:col>6</xdr:col>
      <xdr:colOff>561975</xdr:colOff>
      <xdr:row>22</xdr:row>
      <xdr:rowOff>38100</xdr:rowOff>
    </xdr:to>
    <xdr:graphicFrame>
      <xdr:nvGraphicFramePr>
        <xdr:cNvPr id="1" name="Gráfico 7"/>
        <xdr:cNvGraphicFramePr/>
      </xdr:nvGraphicFramePr>
      <xdr:xfrm>
        <a:off x="95250" y="1504950"/>
        <a:ext cx="4552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7</xdr:row>
      <xdr:rowOff>180975</xdr:rowOff>
    </xdr:from>
    <xdr:to>
      <xdr:col>11</xdr:col>
      <xdr:colOff>876300</xdr:colOff>
      <xdr:row>22</xdr:row>
      <xdr:rowOff>66675</xdr:rowOff>
    </xdr:to>
    <xdr:graphicFrame>
      <xdr:nvGraphicFramePr>
        <xdr:cNvPr id="2" name="Gráfico 9"/>
        <xdr:cNvGraphicFramePr/>
      </xdr:nvGraphicFramePr>
      <xdr:xfrm>
        <a:off x="4714875" y="1524000"/>
        <a:ext cx="4562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895350</xdr:colOff>
      <xdr:row>7</xdr:row>
      <xdr:rowOff>171450</xdr:rowOff>
    </xdr:from>
    <xdr:to>
      <xdr:col>17</xdr:col>
      <xdr:colOff>457200</xdr:colOff>
      <xdr:row>22</xdr:row>
      <xdr:rowOff>57150</xdr:rowOff>
    </xdr:to>
    <xdr:graphicFrame>
      <xdr:nvGraphicFramePr>
        <xdr:cNvPr id="3" name="Gráfico 10"/>
        <xdr:cNvGraphicFramePr/>
      </xdr:nvGraphicFramePr>
      <xdr:xfrm>
        <a:off x="9296400" y="1514475"/>
        <a:ext cx="45624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22</xdr:row>
      <xdr:rowOff>161925</xdr:rowOff>
    </xdr:from>
    <xdr:to>
      <xdr:col>6</xdr:col>
      <xdr:colOff>542925</xdr:colOff>
      <xdr:row>37</xdr:row>
      <xdr:rowOff>38100</xdr:rowOff>
    </xdr:to>
    <xdr:graphicFrame>
      <xdr:nvGraphicFramePr>
        <xdr:cNvPr id="4" name="Gráfico 11"/>
        <xdr:cNvGraphicFramePr/>
      </xdr:nvGraphicFramePr>
      <xdr:xfrm>
        <a:off x="76200" y="4362450"/>
        <a:ext cx="455295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609600</xdr:colOff>
      <xdr:row>22</xdr:row>
      <xdr:rowOff>171450</xdr:rowOff>
    </xdr:from>
    <xdr:to>
      <xdr:col>11</xdr:col>
      <xdr:colOff>866775</xdr:colOff>
      <xdr:row>37</xdr:row>
      <xdr:rowOff>57150</xdr:rowOff>
    </xdr:to>
    <xdr:graphicFrame>
      <xdr:nvGraphicFramePr>
        <xdr:cNvPr id="5" name="Gráfico 12"/>
        <xdr:cNvGraphicFramePr/>
      </xdr:nvGraphicFramePr>
      <xdr:xfrm>
        <a:off x="4695825" y="43719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22</xdr:row>
      <xdr:rowOff>161925</xdr:rowOff>
    </xdr:from>
    <xdr:to>
      <xdr:col>17</xdr:col>
      <xdr:colOff>466725</xdr:colOff>
      <xdr:row>37</xdr:row>
      <xdr:rowOff>38100</xdr:rowOff>
    </xdr:to>
    <xdr:graphicFrame>
      <xdr:nvGraphicFramePr>
        <xdr:cNvPr id="6" name="Gráfico 13"/>
        <xdr:cNvGraphicFramePr/>
      </xdr:nvGraphicFramePr>
      <xdr:xfrm>
        <a:off x="9315450" y="4362450"/>
        <a:ext cx="4552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218</xdr:row>
      <xdr:rowOff>0</xdr:rowOff>
    </xdr:from>
    <xdr:to>
      <xdr:col>54</xdr:col>
      <xdr:colOff>57150</xdr:colOff>
      <xdr:row>245</xdr:row>
      <xdr:rowOff>104775</xdr:rowOff>
    </xdr:to>
    <xdr:graphicFrame>
      <xdr:nvGraphicFramePr>
        <xdr:cNvPr id="1" name="Gráfico 15"/>
        <xdr:cNvGraphicFramePr/>
      </xdr:nvGraphicFramePr>
      <xdr:xfrm>
        <a:off x="609600" y="41538525"/>
        <a:ext cx="614743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247</xdr:row>
      <xdr:rowOff>0</xdr:rowOff>
    </xdr:from>
    <xdr:to>
      <xdr:col>54</xdr:col>
      <xdr:colOff>57150</xdr:colOff>
      <xdr:row>274</xdr:row>
      <xdr:rowOff>104775</xdr:rowOff>
    </xdr:to>
    <xdr:graphicFrame>
      <xdr:nvGraphicFramePr>
        <xdr:cNvPr id="2" name="Gráfico 16"/>
        <xdr:cNvGraphicFramePr/>
      </xdr:nvGraphicFramePr>
      <xdr:xfrm>
        <a:off x="609600" y="47063025"/>
        <a:ext cx="6147435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276</xdr:row>
      <xdr:rowOff>0</xdr:rowOff>
    </xdr:from>
    <xdr:to>
      <xdr:col>54</xdr:col>
      <xdr:colOff>57150</xdr:colOff>
      <xdr:row>303</xdr:row>
      <xdr:rowOff>104775</xdr:rowOff>
    </xdr:to>
    <xdr:graphicFrame>
      <xdr:nvGraphicFramePr>
        <xdr:cNvPr id="3" name="Gráfico 17"/>
        <xdr:cNvGraphicFramePr/>
      </xdr:nvGraphicFramePr>
      <xdr:xfrm>
        <a:off x="609600" y="52587525"/>
        <a:ext cx="61474350" cy="524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</xdr:row>
      <xdr:rowOff>66675</xdr:rowOff>
    </xdr:from>
    <xdr:to>
      <xdr:col>3</xdr:col>
      <xdr:colOff>1419225</xdr:colOff>
      <xdr:row>22</xdr:row>
      <xdr:rowOff>142875</xdr:rowOff>
    </xdr:to>
    <xdr:graphicFrame>
      <xdr:nvGraphicFramePr>
        <xdr:cNvPr id="4" name="Gráfico 8"/>
        <xdr:cNvGraphicFramePr/>
      </xdr:nvGraphicFramePr>
      <xdr:xfrm>
        <a:off x="0" y="1600200"/>
        <a:ext cx="4362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1057275</xdr:colOff>
      <xdr:row>8</xdr:row>
      <xdr:rowOff>66675</xdr:rowOff>
    </xdr:from>
    <xdr:to>
      <xdr:col>17</xdr:col>
      <xdr:colOff>1362075</xdr:colOff>
      <xdr:row>22</xdr:row>
      <xdr:rowOff>152400</xdr:rowOff>
    </xdr:to>
    <xdr:graphicFrame>
      <xdr:nvGraphicFramePr>
        <xdr:cNvPr id="5" name="Gráfico 9"/>
        <xdr:cNvGraphicFramePr/>
      </xdr:nvGraphicFramePr>
      <xdr:xfrm>
        <a:off x="22069425" y="1600200"/>
        <a:ext cx="38862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1409700</xdr:colOff>
      <xdr:row>8</xdr:row>
      <xdr:rowOff>38100</xdr:rowOff>
    </xdr:from>
    <xdr:to>
      <xdr:col>7</xdr:col>
      <xdr:colOff>438150</xdr:colOff>
      <xdr:row>22</xdr:row>
      <xdr:rowOff>123825</xdr:rowOff>
    </xdr:to>
    <xdr:graphicFrame>
      <xdr:nvGraphicFramePr>
        <xdr:cNvPr id="6" name="Gráfico 10"/>
        <xdr:cNvGraphicFramePr/>
      </xdr:nvGraphicFramePr>
      <xdr:xfrm>
        <a:off x="4352925" y="1571625"/>
        <a:ext cx="459105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333375</xdr:colOff>
      <xdr:row>22</xdr:row>
      <xdr:rowOff>180975</xdr:rowOff>
    </xdr:from>
    <xdr:to>
      <xdr:col>7</xdr:col>
      <xdr:colOff>1000125</xdr:colOff>
      <xdr:row>37</xdr:row>
      <xdr:rowOff>66675</xdr:rowOff>
    </xdr:to>
    <xdr:graphicFrame>
      <xdr:nvGraphicFramePr>
        <xdr:cNvPr id="7" name="Gráfico 11"/>
        <xdr:cNvGraphicFramePr/>
      </xdr:nvGraphicFramePr>
      <xdr:xfrm>
        <a:off x="4914900" y="4381500"/>
        <a:ext cx="45910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457200</xdr:colOff>
      <xdr:row>8</xdr:row>
      <xdr:rowOff>38100</xdr:rowOff>
    </xdr:from>
    <xdr:to>
      <xdr:col>9</xdr:col>
      <xdr:colOff>1743075</xdr:colOff>
      <xdr:row>22</xdr:row>
      <xdr:rowOff>114300</xdr:rowOff>
    </xdr:to>
    <xdr:graphicFrame>
      <xdr:nvGraphicFramePr>
        <xdr:cNvPr id="8" name="Gráfico 12"/>
        <xdr:cNvGraphicFramePr/>
      </xdr:nvGraphicFramePr>
      <xdr:xfrm>
        <a:off x="8963025" y="157162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1000125</xdr:colOff>
      <xdr:row>22</xdr:row>
      <xdr:rowOff>180975</xdr:rowOff>
    </xdr:from>
    <xdr:to>
      <xdr:col>10</xdr:col>
      <xdr:colOff>276225</xdr:colOff>
      <xdr:row>37</xdr:row>
      <xdr:rowOff>66675</xdr:rowOff>
    </xdr:to>
    <xdr:graphicFrame>
      <xdr:nvGraphicFramePr>
        <xdr:cNvPr id="9" name="Gráfico 13"/>
        <xdr:cNvGraphicFramePr/>
      </xdr:nvGraphicFramePr>
      <xdr:xfrm>
        <a:off x="9505950" y="438150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1752600</xdr:colOff>
      <xdr:row>8</xdr:row>
      <xdr:rowOff>76200</xdr:rowOff>
    </xdr:from>
    <xdr:to>
      <xdr:col>13</xdr:col>
      <xdr:colOff>400050</xdr:colOff>
      <xdr:row>22</xdr:row>
      <xdr:rowOff>152400</xdr:rowOff>
    </xdr:to>
    <xdr:graphicFrame>
      <xdr:nvGraphicFramePr>
        <xdr:cNvPr id="10" name="Gráfico 14"/>
        <xdr:cNvGraphicFramePr/>
      </xdr:nvGraphicFramePr>
      <xdr:xfrm>
        <a:off x="13544550" y="1609725"/>
        <a:ext cx="458152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285750</xdr:colOff>
      <xdr:row>22</xdr:row>
      <xdr:rowOff>171450</xdr:rowOff>
    </xdr:from>
    <xdr:to>
      <xdr:col>13</xdr:col>
      <xdr:colOff>942975</xdr:colOff>
      <xdr:row>37</xdr:row>
      <xdr:rowOff>57150</xdr:rowOff>
    </xdr:to>
    <xdr:graphicFrame>
      <xdr:nvGraphicFramePr>
        <xdr:cNvPr id="11" name="Gráfico 15"/>
        <xdr:cNvGraphicFramePr/>
      </xdr:nvGraphicFramePr>
      <xdr:xfrm>
        <a:off x="14087475" y="4371975"/>
        <a:ext cx="4581525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419100</xdr:colOff>
      <xdr:row>8</xdr:row>
      <xdr:rowOff>85725</xdr:rowOff>
    </xdr:from>
    <xdr:to>
      <xdr:col>15</xdr:col>
      <xdr:colOff>1038225</xdr:colOff>
      <xdr:row>22</xdr:row>
      <xdr:rowOff>171450</xdr:rowOff>
    </xdr:to>
    <xdr:graphicFrame>
      <xdr:nvGraphicFramePr>
        <xdr:cNvPr id="12" name="Gráfico 16"/>
        <xdr:cNvGraphicFramePr/>
      </xdr:nvGraphicFramePr>
      <xdr:xfrm>
        <a:off x="18145125" y="1619250"/>
        <a:ext cx="3905250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952500</xdr:colOff>
      <xdr:row>22</xdr:row>
      <xdr:rowOff>161925</xdr:rowOff>
    </xdr:from>
    <xdr:to>
      <xdr:col>15</xdr:col>
      <xdr:colOff>1524000</xdr:colOff>
      <xdr:row>37</xdr:row>
      <xdr:rowOff>57150</xdr:rowOff>
    </xdr:to>
    <xdr:graphicFrame>
      <xdr:nvGraphicFramePr>
        <xdr:cNvPr id="13" name="Gráfico 17"/>
        <xdr:cNvGraphicFramePr/>
      </xdr:nvGraphicFramePr>
      <xdr:xfrm>
        <a:off x="18678525" y="4362450"/>
        <a:ext cx="3857625" cy="2752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1533525</xdr:colOff>
      <xdr:row>22</xdr:row>
      <xdr:rowOff>171450</xdr:rowOff>
    </xdr:from>
    <xdr:to>
      <xdr:col>18</xdr:col>
      <xdr:colOff>314325</xdr:colOff>
      <xdr:row>37</xdr:row>
      <xdr:rowOff>66675</xdr:rowOff>
    </xdr:to>
    <xdr:graphicFrame>
      <xdr:nvGraphicFramePr>
        <xdr:cNvPr id="14" name="Gráfico 18"/>
        <xdr:cNvGraphicFramePr/>
      </xdr:nvGraphicFramePr>
      <xdr:xfrm>
        <a:off x="22545675" y="4371975"/>
        <a:ext cx="3933825" cy="2752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22</xdr:row>
      <xdr:rowOff>133350</xdr:rowOff>
    </xdr:from>
    <xdr:to>
      <xdr:col>4</xdr:col>
      <xdr:colOff>333375</xdr:colOff>
      <xdr:row>37</xdr:row>
      <xdr:rowOff>19050</xdr:rowOff>
    </xdr:to>
    <xdr:graphicFrame>
      <xdr:nvGraphicFramePr>
        <xdr:cNvPr id="15" name="Gráfico 19"/>
        <xdr:cNvGraphicFramePr/>
      </xdr:nvGraphicFramePr>
      <xdr:xfrm>
        <a:off x="0" y="4333875"/>
        <a:ext cx="49149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1371600</xdr:colOff>
      <xdr:row>8</xdr:row>
      <xdr:rowOff>57150</xdr:rowOff>
    </xdr:from>
    <xdr:to>
      <xdr:col>21</xdr:col>
      <xdr:colOff>276225</xdr:colOff>
      <xdr:row>22</xdr:row>
      <xdr:rowOff>142875</xdr:rowOff>
    </xdr:to>
    <xdr:graphicFrame>
      <xdr:nvGraphicFramePr>
        <xdr:cNvPr id="16" name="Gráfico 20"/>
        <xdr:cNvGraphicFramePr/>
      </xdr:nvGraphicFramePr>
      <xdr:xfrm>
        <a:off x="25965150" y="1590675"/>
        <a:ext cx="4105275" cy="2752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olive@itqb.unl.pt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10"/>
    </sheetView>
  </sheetViews>
  <sheetFormatPr defaultColWidth="9.140625" defaultRowHeight="15"/>
  <cols>
    <col min="1" max="1" width="22.57421875" style="0" customWidth="1"/>
    <col min="2" max="2" width="29.140625" style="0" customWidth="1"/>
  </cols>
  <sheetData>
    <row r="1" spans="1:2" ht="15">
      <c r="A1" s="309" t="s">
        <v>555</v>
      </c>
      <c r="B1" s="310"/>
    </row>
    <row r="2" spans="1:2" ht="15">
      <c r="A2" s="310"/>
      <c r="B2" s="310"/>
    </row>
    <row r="3" spans="1:2" ht="15">
      <c r="A3" s="310"/>
      <c r="B3" s="310"/>
    </row>
    <row r="4" spans="1:2" ht="15">
      <c r="A4" s="311" t="s">
        <v>556</v>
      </c>
      <c r="B4" s="310" t="s">
        <v>557</v>
      </c>
    </row>
    <row r="5" spans="1:2" ht="15">
      <c r="A5" s="311" t="s">
        <v>558</v>
      </c>
      <c r="B5" s="310" t="s">
        <v>559</v>
      </c>
    </row>
    <row r="6" spans="1:2" ht="15">
      <c r="A6" s="309" t="s">
        <v>560</v>
      </c>
      <c r="B6" s="312" t="s">
        <v>561</v>
      </c>
    </row>
    <row r="7" spans="1:2" ht="15">
      <c r="A7" s="309" t="s">
        <v>562</v>
      </c>
      <c r="B7" s="310"/>
    </row>
    <row r="8" spans="1:2" ht="15">
      <c r="A8" s="311" t="s">
        <v>563</v>
      </c>
      <c r="B8" s="310"/>
    </row>
    <row r="9" spans="1:2" ht="15">
      <c r="A9" s="309" t="s">
        <v>564</v>
      </c>
      <c r="B9" s="310"/>
    </row>
    <row r="10" spans="1:2" ht="15">
      <c r="A10" s="309" t="s">
        <v>565</v>
      </c>
      <c r="B10" s="310"/>
    </row>
  </sheetData>
  <sheetProtection/>
  <hyperlinks>
    <hyperlink ref="B6" r:id="rId1" display="mmolive@itqb.unl.pt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9"/>
  <sheetViews>
    <sheetView zoomScale="90" zoomScaleNormal="90" zoomScalePageLayoutView="0" workbookViewId="0" topLeftCell="A1">
      <selection activeCell="M6" sqref="M6"/>
    </sheetView>
  </sheetViews>
  <sheetFormatPr defaultColWidth="9.140625" defaultRowHeight="15"/>
  <cols>
    <col min="1" max="1" width="9.140625" style="84" customWidth="1"/>
    <col min="2" max="2" width="10.7109375" style="84" customWidth="1"/>
    <col min="3" max="3" width="10.8515625" style="84" customWidth="1"/>
    <col min="4" max="4" width="10.7109375" style="84" bestFit="1" customWidth="1"/>
    <col min="5" max="5" width="9.140625" style="84" customWidth="1"/>
    <col min="6" max="6" width="10.7109375" style="84" customWidth="1"/>
    <col min="7" max="7" width="12.57421875" style="84" customWidth="1"/>
    <col min="8" max="8" width="10.57421875" style="84" bestFit="1" customWidth="1"/>
    <col min="9" max="9" width="11.7109375" style="84" customWidth="1"/>
    <col min="10" max="10" width="12.7109375" style="84" bestFit="1" customWidth="1"/>
    <col min="11" max="11" width="17.140625" style="84" customWidth="1"/>
    <col min="12" max="12" width="16.8515625" style="84" bestFit="1" customWidth="1"/>
    <col min="13" max="13" width="21.57421875" style="84" customWidth="1"/>
    <col min="14" max="16384" width="9.140625" style="84" customWidth="1"/>
  </cols>
  <sheetData>
    <row r="1" spans="2:13" ht="15.75" thickBot="1">
      <c r="B1" s="377" t="s">
        <v>431</v>
      </c>
      <c r="C1" s="378"/>
      <c r="D1" s="381" t="s">
        <v>432</v>
      </c>
      <c r="E1" s="382"/>
      <c r="F1" s="377" t="s">
        <v>433</v>
      </c>
      <c r="G1" s="378"/>
      <c r="H1" s="377" t="s">
        <v>434</v>
      </c>
      <c r="I1" s="378"/>
      <c r="J1" s="379" t="s">
        <v>102</v>
      </c>
      <c r="K1" s="380"/>
      <c r="L1" s="377" t="s">
        <v>435</v>
      </c>
      <c r="M1" s="378"/>
    </row>
    <row r="2" spans="2:13" ht="15">
      <c r="B2" s="84" t="s">
        <v>440</v>
      </c>
      <c r="C2" s="104">
        <f>COUNTIF('Field plant descriptors'!D2:D201,B2)</f>
        <v>200</v>
      </c>
      <c r="D2" s="84" t="s">
        <v>440</v>
      </c>
      <c r="E2" s="104">
        <f>COUNTIF('Field plant descriptors'!E2:E201,D2)</f>
        <v>200</v>
      </c>
      <c r="F2" s="84" t="s">
        <v>440</v>
      </c>
      <c r="G2" s="104">
        <f>COUNTIF('Field plant descriptors'!F2:F201,F2)</f>
        <v>200</v>
      </c>
      <c r="H2" s="84" t="s">
        <v>441</v>
      </c>
      <c r="I2" s="104">
        <f>COUNTIF('Field plant descriptors'!$G$2:$G$201,H2)</f>
        <v>171</v>
      </c>
      <c r="J2" s="112" t="s">
        <v>453</v>
      </c>
      <c r="K2" s="104">
        <f>COUNTIF('Field plant descriptors'!$H$2:$H$201,J2)</f>
        <v>16</v>
      </c>
      <c r="L2" s="84" t="s">
        <v>444</v>
      </c>
      <c r="M2" s="104">
        <f>COUNTIF('Field plant descriptors'!$I$2:$I$201,L2)</f>
        <v>3</v>
      </c>
    </row>
    <row r="3" spans="2:13" ht="15">
      <c r="B3" s="84" t="s">
        <v>446</v>
      </c>
      <c r="C3" s="104">
        <f>COUNTIF('Field plant descriptors'!D10:D202,B3)</f>
        <v>0</v>
      </c>
      <c r="D3" s="84" t="s">
        <v>446</v>
      </c>
      <c r="E3" s="104">
        <f>COUNTIF('Field plant descriptors'!E3:E202,D3)</f>
        <v>0</v>
      </c>
      <c r="F3" s="84" t="s">
        <v>446</v>
      </c>
      <c r="G3" s="104">
        <f>COUNTIF('Field plant descriptors'!F3:F202,F3)</f>
        <v>0</v>
      </c>
      <c r="H3" s="84" t="s">
        <v>440</v>
      </c>
      <c r="I3" s="104">
        <f>COUNTIF('Field plant descriptors'!$G$2:$G$201,H3)</f>
        <v>0</v>
      </c>
      <c r="J3" s="112" t="s">
        <v>447</v>
      </c>
      <c r="K3" s="104">
        <f>COUNTIF('Field plant descriptors'!$H$2:$H$201,J3)</f>
        <v>180</v>
      </c>
      <c r="L3" s="84" t="s">
        <v>448</v>
      </c>
      <c r="M3" s="104">
        <f>COUNTIF('Field plant descriptors'!$I$2:$I$201,L3)</f>
        <v>9</v>
      </c>
    </row>
    <row r="4" spans="4:13" ht="15">
      <c r="D4" s="112"/>
      <c r="E4" s="112"/>
      <c r="H4" s="84" t="s">
        <v>443</v>
      </c>
      <c r="I4" s="104">
        <f>COUNTIF('Field plant descriptors'!$G$2:$G$201,H4)</f>
        <v>29</v>
      </c>
      <c r="J4" s="112" t="s">
        <v>454</v>
      </c>
      <c r="K4" s="104">
        <f>COUNTIF('Field plant descriptors'!$H$2:$H$201,J4)</f>
        <v>4</v>
      </c>
      <c r="L4" s="84" t="s">
        <v>542</v>
      </c>
      <c r="M4" s="104">
        <f>COUNTIF('Field plant descriptors'!$I$2:$I$201,L4)</f>
        <v>142</v>
      </c>
    </row>
    <row r="5" spans="2:13" ht="15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84" t="s">
        <v>544</v>
      </c>
      <c r="M5" s="104">
        <f>COUNTIF('Field plant descriptors'!$I$2:$I$201,L5)</f>
        <v>0</v>
      </c>
    </row>
    <row r="6" spans="4:13" ht="15">
      <c r="D6" s="112"/>
      <c r="E6" s="112"/>
      <c r="J6" s="112"/>
      <c r="K6" s="112"/>
      <c r="L6" s="84" t="s">
        <v>545</v>
      </c>
      <c r="M6" s="104">
        <f>COUNTIF('Field plant descriptors'!$I$2:$I$201,L6)</f>
        <v>46</v>
      </c>
    </row>
    <row r="7" spans="4:12" ht="15">
      <c r="D7" s="112"/>
      <c r="E7" s="112"/>
      <c r="J7" s="112"/>
      <c r="K7" s="112"/>
      <c r="L7" s="112"/>
    </row>
    <row r="8" spans="10:11" ht="15">
      <c r="J8" s="112"/>
      <c r="K8" s="112"/>
    </row>
    <row r="9" spans="10:11" ht="15">
      <c r="J9" s="112"/>
      <c r="K9" s="112"/>
    </row>
  </sheetData>
  <sheetProtection/>
  <mergeCells count="6">
    <mergeCell ref="L1:M1"/>
    <mergeCell ref="J1:K1"/>
    <mergeCell ref="B1:C1"/>
    <mergeCell ref="D1:E1"/>
    <mergeCell ref="F1:G1"/>
    <mergeCell ref="H1:I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V13"/>
  <sheetViews>
    <sheetView tabSelected="1" zoomScalePageLayoutView="0" workbookViewId="0" topLeftCell="A1">
      <selection activeCell="T30" sqref="T30"/>
    </sheetView>
  </sheetViews>
  <sheetFormatPr defaultColWidth="9.140625" defaultRowHeight="15"/>
  <cols>
    <col min="1" max="1" width="9.140625" style="1" customWidth="1"/>
    <col min="2" max="2" width="25.57421875" style="1" bestFit="1" customWidth="1"/>
    <col min="3" max="3" width="9.421875" style="1" bestFit="1" customWidth="1"/>
    <col min="4" max="4" width="24.57421875" style="1" customWidth="1"/>
    <col min="5" max="5" width="19.8515625" style="1" bestFit="1" customWidth="1"/>
    <col min="6" max="6" width="19.8515625" style="1" customWidth="1"/>
    <col min="7" max="7" width="19.140625" style="1" bestFit="1" customWidth="1"/>
    <col min="8" max="8" width="19.140625" style="1" customWidth="1"/>
    <col min="9" max="9" width="30.140625" style="1" bestFit="1" customWidth="1"/>
    <col min="10" max="10" width="30.140625" style="1" customWidth="1"/>
    <col min="11" max="11" width="19.8515625" style="1" bestFit="1" customWidth="1"/>
    <col min="12" max="12" width="19.8515625" style="1" customWidth="1"/>
    <col min="13" max="13" width="19.140625" style="1" bestFit="1" customWidth="1"/>
    <col min="14" max="14" width="19.140625" style="1" customWidth="1"/>
    <col min="15" max="15" width="30.140625" style="1" bestFit="1" customWidth="1"/>
    <col min="16" max="16" width="30.140625" style="1" customWidth="1"/>
    <col min="17" max="17" width="23.57421875" style="1" bestFit="1" customWidth="1"/>
    <col min="18" max="18" width="23.57421875" style="1" customWidth="1"/>
    <col min="19" max="19" width="20.421875" style="1" bestFit="1" customWidth="1"/>
    <col min="20" max="20" width="20.421875" style="1" customWidth="1"/>
    <col min="21" max="21" width="13.57421875" style="1" bestFit="1" customWidth="1"/>
    <col min="22" max="22" width="13.57421875" style="1" customWidth="1"/>
    <col min="23" max="23" width="17.57421875" style="1" bestFit="1" customWidth="1"/>
    <col min="24" max="24" width="17.57421875" style="1" customWidth="1"/>
    <col min="25" max="25" width="24.57421875" style="1" bestFit="1" customWidth="1"/>
    <col min="26" max="26" width="24.57421875" style="1" customWidth="1"/>
    <col min="27" max="27" width="26.8515625" style="1" bestFit="1" customWidth="1"/>
    <col min="28" max="28" width="9.7109375" style="1" bestFit="1" customWidth="1"/>
    <col min="29" max="29" width="19.140625" style="1" bestFit="1" customWidth="1"/>
    <col min="30" max="30" width="16.8515625" style="1" bestFit="1" customWidth="1"/>
    <col min="31" max="31" width="19.00390625" style="1" bestFit="1" customWidth="1"/>
    <col min="32" max="34" width="16.8515625" style="1" customWidth="1"/>
    <col min="35" max="35" width="16.7109375" style="1" bestFit="1" customWidth="1"/>
    <col min="36" max="36" width="16.7109375" style="1" customWidth="1"/>
    <col min="37" max="37" width="25.8515625" style="1" bestFit="1" customWidth="1"/>
    <col min="38" max="39" width="17.28125" style="1" customWidth="1"/>
    <col min="40" max="40" width="9.140625" style="1" customWidth="1"/>
    <col min="41" max="41" width="13.28125" style="1" customWidth="1"/>
    <col min="42" max="43" width="13.28125" style="30" customWidth="1"/>
    <col min="44" max="16384" width="9.140625" style="1" customWidth="1"/>
  </cols>
  <sheetData>
    <row r="1" spans="2:43" s="213" customFormat="1" ht="15.75" thickBot="1">
      <c r="B1" s="391" t="s">
        <v>457</v>
      </c>
      <c r="C1" s="392"/>
      <c r="D1" s="393"/>
      <c r="E1" s="371" t="s">
        <v>458</v>
      </c>
      <c r="F1" s="388"/>
      <c r="G1" s="371" t="s">
        <v>459</v>
      </c>
      <c r="H1" s="388"/>
      <c r="I1" s="371" t="s">
        <v>460</v>
      </c>
      <c r="J1" s="388"/>
      <c r="K1" s="371" t="s">
        <v>461</v>
      </c>
      <c r="L1" s="388"/>
      <c r="M1" s="371" t="s">
        <v>462</v>
      </c>
      <c r="N1" s="388"/>
      <c r="O1" s="369" t="s">
        <v>463</v>
      </c>
      <c r="P1" s="385"/>
      <c r="Q1" s="386" t="s">
        <v>513</v>
      </c>
      <c r="R1" s="387"/>
      <c r="S1" s="386" t="s">
        <v>468</v>
      </c>
      <c r="T1" s="387"/>
      <c r="U1" s="386" t="s">
        <v>469</v>
      </c>
      <c r="V1" s="387"/>
      <c r="W1" s="386" t="s">
        <v>470</v>
      </c>
      <c r="X1" s="387"/>
      <c r="Y1" s="386" t="s">
        <v>471</v>
      </c>
      <c r="Z1" s="387"/>
      <c r="AA1" s="389" t="s">
        <v>472</v>
      </c>
      <c r="AB1" s="390"/>
      <c r="AC1" s="383" t="s">
        <v>116</v>
      </c>
      <c r="AD1" s="384"/>
      <c r="AP1" s="66"/>
      <c r="AQ1" s="66"/>
    </row>
    <row r="2" spans="2:42" s="214" customFormat="1" ht="15">
      <c r="B2" s="218" t="s">
        <v>473</v>
      </c>
      <c r="C2" s="218" t="s">
        <v>479</v>
      </c>
      <c r="D2" s="218">
        <f>COUNTIF('Lab descriptors (2) + graphs'!$D$2:$D$104,"&lt;=2")</f>
        <v>0</v>
      </c>
      <c r="E2" s="218" t="s">
        <v>487</v>
      </c>
      <c r="F2" s="218">
        <f>COUNTIF('Lab descriptors (2) + graphs'!$E$2:$E$104,"&lt;=1700")</f>
        <v>2</v>
      </c>
      <c r="G2" s="220" t="s">
        <v>488</v>
      </c>
      <c r="H2" s="218">
        <f>COUNTIF('Lab descriptors (2) + graphs'!$F$2:$F$104,"&lt;=1290")</f>
        <v>3</v>
      </c>
      <c r="I2" s="220" t="s">
        <v>493</v>
      </c>
      <c r="J2" s="218">
        <f>COUNTIF('Lab descriptors (2) + graphs'!$G$2:$G$104,"&lt;=545")</f>
        <v>6</v>
      </c>
      <c r="K2" s="219" t="s">
        <v>498</v>
      </c>
      <c r="L2" s="218">
        <f>COUNTIF('Lab descriptors (2) + graphs'!$H$2:$H$104,"&lt;=2565")</f>
        <v>4</v>
      </c>
      <c r="M2" s="219" t="s">
        <v>503</v>
      </c>
      <c r="N2" s="218">
        <f>COUNTIF('Lab descriptors (2) + graphs'!$I$2:$I$104,"&lt;=-120")</f>
        <v>2</v>
      </c>
      <c r="O2" s="219" t="s">
        <v>520</v>
      </c>
      <c r="P2" s="218">
        <f>COUNTIF('Lab descriptors (2) + graphs'!$J$2:$J$104,"&lt;=5,75")</f>
        <v>1</v>
      </c>
      <c r="Q2" s="219" t="s">
        <v>508</v>
      </c>
      <c r="R2" s="218">
        <f>COUNTIF('Lab descriptors (2) + graphs'!$K$2:$K$104,"&lt;=68")</f>
        <v>10</v>
      </c>
      <c r="S2" s="217" t="s">
        <v>514</v>
      </c>
      <c r="T2" s="218">
        <f>COUNTIF('Lab descriptors (2) + graphs'!$L$2:$L$104,S2)</f>
        <v>47</v>
      </c>
      <c r="U2" s="219" t="s">
        <v>516</v>
      </c>
      <c r="V2" s="218">
        <f>COUNTIF('Lab descriptors (2) + graphs'!$M$2:$M$104,U2)</f>
        <v>88</v>
      </c>
      <c r="W2" s="219">
        <v>1</v>
      </c>
      <c r="X2" s="219">
        <f>COUNTIF('Lab descriptors (2) + graphs'!$N$2:$N$104,W2)</f>
        <v>9</v>
      </c>
      <c r="Y2" s="219"/>
      <c r="Z2" s="219"/>
      <c r="AA2" s="219" t="s">
        <v>518</v>
      </c>
      <c r="AB2" s="218">
        <f>COUNTIF('Lab descriptors (2) + graphs'!$P$2:$P$104,AA2)</f>
        <v>101</v>
      </c>
      <c r="AC2" s="221" t="s">
        <v>533</v>
      </c>
      <c r="AD2" s="218">
        <f>COUNTIF('Matrix Data'!$AD$4:$AD$203,AC2)</f>
        <v>24</v>
      </c>
      <c r="AE2" s="221"/>
      <c r="AF2" s="221"/>
      <c r="AG2" s="221"/>
      <c r="AH2" s="222"/>
      <c r="AI2" s="222"/>
      <c r="AJ2" s="222"/>
      <c r="AK2" s="222"/>
      <c r="AL2" s="219"/>
      <c r="AM2" s="219"/>
      <c r="AO2" s="219"/>
      <c r="AP2" s="219"/>
    </row>
    <row r="3" spans="2:43" s="213" customFormat="1" ht="15">
      <c r="B3" s="215" t="s">
        <v>474</v>
      </c>
      <c r="C3" s="214" t="s">
        <v>480</v>
      </c>
      <c r="D3" s="214">
        <f>COUNTIF('Lab descriptors (2) + graphs'!$D$2:$D$104,"&gt;2")-COUNTIF('Lab descriptors (2) + graphs'!$D$2:$D$104,"&gt;=9")</f>
        <v>0</v>
      </c>
      <c r="E3" s="213" t="s">
        <v>483</v>
      </c>
      <c r="F3" s="214">
        <f>COUNTIF('Lab descriptors (2) + graphs'!$E$2:$E$104,"&gt;1700")-COUNTIF('Lab descriptors (2) + graphs'!$E$2:$E$104,"&gt;=2140")</f>
        <v>6</v>
      </c>
      <c r="G3" s="213" t="s">
        <v>489</v>
      </c>
      <c r="H3" s="214">
        <f>COUNTIF('Lab descriptors (2) + graphs'!$F$2:$F$104,"&gt;1290")-COUNTIF('Lab descriptors (2) + graphs'!$F$2:$F$104,"&gt;=1585")</f>
        <v>23</v>
      </c>
      <c r="I3" s="213" t="s">
        <v>494</v>
      </c>
      <c r="J3" s="214">
        <f>COUNTIF('Lab descriptors (2) + graphs'!$G$2:$G$104,"&gt;545")-COUNTIF('Lab descriptors (2) + graphs'!$G$2:$G$104,"&gt;=825")</f>
        <v>34</v>
      </c>
      <c r="K3" s="213" t="s">
        <v>499</v>
      </c>
      <c r="L3" s="214">
        <f>COUNTIF('Lab descriptors (2) + graphs'!$H$2:$H$104,"&gt;2565")-COUNTIF('Lab descriptors (2) + graphs'!$H$2:$H$104,"&gt;=2935")</f>
        <v>10</v>
      </c>
      <c r="M3" s="223" t="s">
        <v>504</v>
      </c>
      <c r="N3" s="214">
        <f>COUNTIF('Lab descriptors (2) + graphs'!$I$2:$I$104,"&gt;=-120")-COUNTIF('Lab descriptors (2) + graphs'!$I$2:$I$104,"&gt;=375")</f>
        <v>18</v>
      </c>
      <c r="O3" s="213" t="s">
        <v>521</v>
      </c>
      <c r="P3" s="214">
        <f>COUNTIF('Lab descriptors (2) + graphs'!$J$2:$J$104,"&gt;=5,75")-COUNTIF('Lab descriptors (2) + graphs'!$J$2:$J$104,"&gt;=5,85")</f>
        <v>0</v>
      </c>
      <c r="Q3" s="213" t="s">
        <v>509</v>
      </c>
      <c r="R3" s="214">
        <f>COUNTIF('Lab descriptors (2) + graphs'!$K$2:$K$104,"&gt;=68")-COUNTIF('Lab descriptors (2) + graphs'!$K$2:$K$104,"&gt;=71")</f>
        <v>55</v>
      </c>
      <c r="S3" s="213" t="s">
        <v>447</v>
      </c>
      <c r="T3" s="218">
        <f>COUNTIF('Lab descriptors (2) + graphs'!$L$2:$L$104,S3)</f>
        <v>10</v>
      </c>
      <c r="U3" s="213" t="s">
        <v>517</v>
      </c>
      <c r="V3" s="218">
        <f>COUNTIF('Lab descriptors (2) + graphs'!$M$2:$M$104,U3)</f>
        <v>15</v>
      </c>
      <c r="W3" s="215">
        <v>2</v>
      </c>
      <c r="X3" s="219">
        <f>COUNTIF('Lab descriptors (2) + graphs'!$N$2:$N$104,W3)</f>
        <v>3</v>
      </c>
      <c r="AA3" s="213" t="s">
        <v>519</v>
      </c>
      <c r="AB3" s="218">
        <f>COUNTIF('Lab descriptors (2) + graphs'!$P$2:$P$104,AA3)</f>
        <v>2</v>
      </c>
      <c r="AC3" s="213" t="s">
        <v>534</v>
      </c>
      <c r="AD3" s="218">
        <f>COUNTIF('Matrix Data'!$AD$4:$AD$203,AC3)</f>
        <v>32</v>
      </c>
      <c r="AE3" s="50"/>
      <c r="AF3" s="50"/>
      <c r="AG3" s="50"/>
      <c r="AH3" s="209"/>
      <c r="AI3" s="208"/>
      <c r="AK3" s="208"/>
      <c r="AO3" s="208"/>
      <c r="AP3" s="208"/>
      <c r="AQ3" s="208"/>
    </row>
    <row r="4" spans="2:43" s="213" customFormat="1" ht="15">
      <c r="B4" s="215" t="s">
        <v>475</v>
      </c>
      <c r="C4" s="214" t="s">
        <v>481</v>
      </c>
      <c r="D4" s="214">
        <f>(COUNTIF('Lab descriptors (2) + graphs'!$D$2:$D$104,"&gt;9"))-(COUNTIF('Lab descriptors (2) + graphs'!$D$2:$D$104,"&gt;=19"))</f>
        <v>86</v>
      </c>
      <c r="E4" s="213" t="s">
        <v>484</v>
      </c>
      <c r="F4" s="214">
        <f>COUNTIF('Lab descriptors (2) + graphs'!$E$2:$E$104,"&gt;2140")-COUNTIF('Lab descriptors (2) + graphs'!$E$2:$E$104,"&gt;=2580")</f>
        <v>28</v>
      </c>
      <c r="G4" s="213" t="s">
        <v>490</v>
      </c>
      <c r="H4" s="214">
        <f>COUNTIF('Lab descriptors (2) + graphs'!$F$2:$F$104,"&gt;1585")-COUNTIF('Lab descriptors (2) + graphs'!$F$2:$F$104,"&gt;=1880")</f>
        <v>52</v>
      </c>
      <c r="I4" s="213" t="s">
        <v>495</v>
      </c>
      <c r="J4" s="214">
        <f>COUNTIF('Lab descriptors (2) + graphs'!$G$2:$G$104,"&gt;825")-COUNTIF('Lab descriptors (2) + graphs'!$G$2:$G$104,"&gt;=1105")</f>
        <v>41</v>
      </c>
      <c r="K4" s="213" t="s">
        <v>500</v>
      </c>
      <c r="L4" s="214">
        <f>COUNTIF('Lab descriptors (2) + graphs'!$H$2:$H$104,"&gt;=2935")-COUNTIF('Lab descriptors (2) + graphs'!$H$2:$H$104,"&gt;=3305")</f>
        <v>41</v>
      </c>
      <c r="M4" s="213" t="s">
        <v>505</v>
      </c>
      <c r="N4" s="214">
        <f>COUNTIF('Lab descriptors (2) + graphs'!$I$2:$I$104,"&gt;=375")-COUNTIF('Lab descriptors (2) + graphs'!$I$2:$I$104,"&gt;=870")</f>
        <v>63</v>
      </c>
      <c r="O4" s="213" t="s">
        <v>522</v>
      </c>
      <c r="P4" s="214">
        <f>COUNTIF('Lab descriptors (2) + graphs'!$J$2:$J$104,"&gt;=5,85")-COUNTIF('Lab descriptors (2) + graphs'!$J$2:$J$104,"&gt;=5,95")</f>
        <v>6</v>
      </c>
      <c r="Q4" s="213" t="s">
        <v>510</v>
      </c>
      <c r="R4" s="214">
        <f>COUNTIF('Lab descriptors (2) + graphs'!$K$2:$K$104,"&gt;=71")-COUNTIF('Lab descriptors (2) + graphs'!$K$2:$K$104,"&gt;=74")</f>
        <v>24</v>
      </c>
      <c r="S4" s="213" t="s">
        <v>515</v>
      </c>
      <c r="T4" s="218">
        <f>COUNTIF('Lab descriptors (2) + graphs'!$L$2:$L$104,S4)</f>
        <v>46</v>
      </c>
      <c r="V4" s="208">
        <f>SUM(V2:V3)</f>
        <v>103</v>
      </c>
      <c r="W4" s="215">
        <v>3</v>
      </c>
      <c r="X4" s="219">
        <f>COUNTIF('Lab descriptors (2) + graphs'!$N$2:$N$104,W4)</f>
        <v>0</v>
      </c>
      <c r="AC4" s="213" t="s">
        <v>535</v>
      </c>
      <c r="AD4" s="218">
        <f>COUNTIF('Matrix Data'!$AD$4:$AD$203,AC4)</f>
        <v>30</v>
      </c>
      <c r="AF4" s="209"/>
      <c r="AG4" s="209"/>
      <c r="AH4" s="209"/>
      <c r="AI4" s="208"/>
      <c r="AK4" s="208"/>
      <c r="AM4" s="208"/>
      <c r="AN4" s="208"/>
      <c r="AP4" s="66"/>
      <c r="AQ4" s="66"/>
    </row>
    <row r="5" spans="2:43" s="213" customFormat="1" ht="15">
      <c r="B5" s="215" t="s">
        <v>476</v>
      </c>
      <c r="C5" s="214" t="s">
        <v>482</v>
      </c>
      <c r="D5" s="214">
        <f>COUNTIF('Lab descriptors (2) + graphs'!$D$2:$D$104,"&gt;19")-COUNTIF('Lab descriptors (2) + graphs'!$D$2:$D$104,"&gt;=25")</f>
        <v>16</v>
      </c>
      <c r="E5" s="213" t="s">
        <v>485</v>
      </c>
      <c r="F5" s="214">
        <f>COUNTIF('Lab descriptors (2) + graphs'!$E$2:$E$104,"&gt;2580")-COUNTIF('Lab descriptors (2) + graphs'!$E$2:$E$104,"&gt;=3020")</f>
        <v>52</v>
      </c>
      <c r="G5" s="213" t="s">
        <v>491</v>
      </c>
      <c r="H5" s="214">
        <f>COUNTIF('Lab descriptors (2) + graphs'!$F$2:$F$104,"&gt;1880")-COUNTIF('Lab descriptors (2) + graphs'!$F$2:$F$104,"&gt;=2175")</f>
        <v>18</v>
      </c>
      <c r="I5" s="213" t="s">
        <v>496</v>
      </c>
      <c r="J5" s="214">
        <f>COUNTIF('Lab descriptors (2) + graphs'!$G$2:$G$104,"&gt;1105")-COUNTIF('Lab descriptors (2) + graphs'!$G$2:$G$104,"&gt;=1385")</f>
        <v>18</v>
      </c>
      <c r="K5" s="213" t="s">
        <v>501</v>
      </c>
      <c r="L5" s="214">
        <f>COUNTIF('Lab descriptors (2) + graphs'!$H$2:$H$104,"&gt;=3305")-COUNTIF('Lab descriptors (2) + graphs'!$H$2:$H$104,"&gt;=3675")</f>
        <v>43</v>
      </c>
      <c r="M5" s="213" t="s">
        <v>506</v>
      </c>
      <c r="N5" s="214">
        <f>COUNTIF('Lab descriptors (2) + graphs'!$I$2:$I$104,"&gt;=870")-COUNTIF('Lab descriptors (2) + graphs'!$I$2:$I$104,"&gt;=1365")</f>
        <v>19</v>
      </c>
      <c r="O5" s="213" t="s">
        <v>523</v>
      </c>
      <c r="P5" s="214">
        <f>COUNTIF('Lab descriptors (2) + graphs'!$J$2:$J$104,"&gt;=5,95")-COUNTIF('Lab descriptors (2) + graphs'!$J$2:$J$104,"&gt;=6,05")</f>
        <v>3</v>
      </c>
      <c r="Q5" s="213" t="s">
        <v>511</v>
      </c>
      <c r="R5" s="214">
        <f>COUNTIF('Lab descriptors (2) + graphs'!$K$2:$K$104,"&gt;=74")-COUNTIF('Lab descriptors (2) + graphs'!$K$2:$K$104,"&gt;=77")</f>
        <v>8</v>
      </c>
      <c r="T5" s="208">
        <f>SUM(T2:T4)</f>
        <v>103</v>
      </c>
      <c r="W5" s="215">
        <v>4</v>
      </c>
      <c r="X5" s="219">
        <f>COUNTIF('Lab descriptors (2) + graphs'!$N$2:$N$104,W5)</f>
        <v>0</v>
      </c>
      <c r="AC5" s="213" t="s">
        <v>122</v>
      </c>
      <c r="AD5" s="218">
        <f>COUNTIF('Matrix Data'!$AD$4:$AD$203,AC5)</f>
        <v>17</v>
      </c>
      <c r="AF5" s="209"/>
      <c r="AG5" s="209"/>
      <c r="AH5" s="209"/>
      <c r="AI5" s="208"/>
      <c r="AK5" s="208"/>
      <c r="AM5" s="208"/>
      <c r="AN5" s="208"/>
      <c r="AP5" s="66"/>
      <c r="AQ5" s="66"/>
    </row>
    <row r="6" spans="2:43" s="213" customFormat="1" ht="15">
      <c r="B6" s="215" t="s">
        <v>477</v>
      </c>
      <c r="C6" s="214" t="s">
        <v>478</v>
      </c>
      <c r="D6" s="214">
        <f>COUNTIF('Lab descriptors (2) + graphs'!$D$2:$D$104,"&gt;25")</f>
        <v>1</v>
      </c>
      <c r="E6" s="213" t="s">
        <v>486</v>
      </c>
      <c r="F6" s="214">
        <f>COUNTIF('Lab descriptors (2) + graphs'!$E$2:$E$104,"&gt;=3020")</f>
        <v>15</v>
      </c>
      <c r="G6" s="213" t="s">
        <v>492</v>
      </c>
      <c r="H6" s="214">
        <f>COUNTIF('Lab descriptors (2) + graphs'!$F$2:$F$104,"&gt;=2175")</f>
        <v>7</v>
      </c>
      <c r="I6" s="213" t="s">
        <v>497</v>
      </c>
      <c r="J6" s="214">
        <f>COUNTIF('Lab descriptors (2) + graphs'!$G$2:$G$104,"&gt;=1385")</f>
        <v>4</v>
      </c>
      <c r="K6" s="213" t="s">
        <v>502</v>
      </c>
      <c r="L6" s="214">
        <f>COUNTIF('Lab descriptors (2) + graphs'!$H$2:$H$104,"&gt;=3675")</f>
        <v>5</v>
      </c>
      <c r="M6" s="213" t="s">
        <v>507</v>
      </c>
      <c r="N6" s="214">
        <f>COUNTIF('Lab descriptors (2) + graphs'!$I$2:$I$104,"&gt;=1365")</f>
        <v>1</v>
      </c>
      <c r="O6" s="213" t="s">
        <v>524</v>
      </c>
      <c r="P6" s="214">
        <f>COUNTIF('Lab descriptors (2) + graphs'!$J$2:$J$104,"&gt;=6,05")-COUNTIF('Lab descriptors (2) + graphs'!$J$2:$J$104,"&gt;=6,15")</f>
        <v>13</v>
      </c>
      <c r="Q6" s="213" t="s">
        <v>512</v>
      </c>
      <c r="R6" s="214">
        <f>COUNTIF('Lab descriptors (2) + graphs'!$K$2:$K$104,"&gt;=77")</f>
        <v>6</v>
      </c>
      <c r="W6" s="216">
        <v>5</v>
      </c>
      <c r="X6" s="219">
        <f>COUNTIF('Lab descriptors (2) + graphs'!$N$2:$N$104,W6)</f>
        <v>0</v>
      </c>
      <c r="AD6" s="208">
        <f>SUM(AD2:AD5)</f>
        <v>103</v>
      </c>
      <c r="AF6" s="209"/>
      <c r="AG6" s="209"/>
      <c r="AH6" s="209"/>
      <c r="AI6" s="208"/>
      <c r="AK6" s="208"/>
      <c r="AM6" s="208"/>
      <c r="AN6" s="208"/>
      <c r="AP6" s="66"/>
      <c r="AQ6" s="66"/>
    </row>
    <row r="7" spans="4:48" s="213" customFormat="1" ht="15">
      <c r="D7" s="213">
        <f>SUM(D2:D6)</f>
        <v>103</v>
      </c>
      <c r="F7" s="213">
        <f>SUM(F2:F6)</f>
        <v>103</v>
      </c>
      <c r="H7" s="213">
        <f>SUM(H2:H6)</f>
        <v>103</v>
      </c>
      <c r="J7" s="213">
        <f>SUM(J2:J6)</f>
        <v>103</v>
      </c>
      <c r="L7" s="208">
        <f>SUM(L2:L6)</f>
        <v>103</v>
      </c>
      <c r="N7" s="208">
        <f>SUM(N2:N6)</f>
        <v>103</v>
      </c>
      <c r="O7" s="213" t="s">
        <v>525</v>
      </c>
      <c r="P7" s="214">
        <f>COUNTIF('Lab descriptors (2) + graphs'!$J$2:$J$104,"&gt;=6,15")-COUNTIF('Lab descriptors (2) + graphs'!$J$2:$J$104,"&gt;=6,25")</f>
        <v>11</v>
      </c>
      <c r="R7" s="208">
        <f>SUM(R2:R6)</f>
        <v>103</v>
      </c>
      <c r="W7" s="216">
        <v>6</v>
      </c>
      <c r="X7" s="219">
        <f>COUNTIF('Lab descriptors (2) + graphs'!$N$2:$N$104,W7)</f>
        <v>12</v>
      </c>
      <c r="AI7" s="208"/>
      <c r="AK7" s="209"/>
      <c r="AL7" s="209"/>
      <c r="AM7" s="209"/>
      <c r="AN7" s="208"/>
      <c r="AP7" s="208"/>
      <c r="AR7" s="208"/>
      <c r="AS7" s="208"/>
      <c r="AU7" s="66"/>
      <c r="AV7" s="66"/>
    </row>
    <row r="8" spans="8:48" ht="15">
      <c r="H8" s="213"/>
      <c r="I8" s="213"/>
      <c r="J8" s="213"/>
      <c r="K8" s="213"/>
      <c r="L8" s="213"/>
      <c r="M8" s="213"/>
      <c r="N8" s="213"/>
      <c r="O8" s="213" t="s">
        <v>526</v>
      </c>
      <c r="P8" s="214">
        <f>COUNTIF('Lab descriptors (2) + graphs'!$J$2:$J$104,"&gt;=6,25")-COUNTIF('Lab descriptors (2) + graphs'!$J$2:$J$104,"&gt;=6,35")</f>
        <v>33</v>
      </c>
      <c r="Q8" s="213"/>
      <c r="R8" s="213"/>
      <c r="S8" s="213"/>
      <c r="W8" s="216">
        <v>7</v>
      </c>
      <c r="X8" s="219">
        <f>COUNTIF('Lab descriptors (2) + graphs'!$N$2:$N$104,W8)</f>
        <v>79</v>
      </c>
      <c r="AI8" s="7"/>
      <c r="AK8" s="47"/>
      <c r="AL8" s="47"/>
      <c r="AM8" s="47"/>
      <c r="AN8" s="7"/>
      <c r="AP8" s="7"/>
      <c r="AQ8" s="1"/>
      <c r="AR8" s="7"/>
      <c r="AS8" s="7"/>
      <c r="AU8" s="30"/>
      <c r="AV8" s="30"/>
    </row>
    <row r="9" spans="9:35" ht="15">
      <c r="I9" s="213"/>
      <c r="O9" s="1" t="s">
        <v>527</v>
      </c>
      <c r="P9" s="214">
        <f>COUNTIF('Lab descriptors (2) + graphs'!$J$2:$J$104,"&gt;=6,35")-COUNTIF('Lab descriptors (2) + graphs'!$J$2:$J$104,"&gt;=6,45")</f>
        <v>12</v>
      </c>
      <c r="S9" s="213"/>
      <c r="AE9" s="7"/>
      <c r="AF9" s="7"/>
      <c r="AG9" s="7"/>
      <c r="AH9" s="47"/>
      <c r="AI9" s="7"/>
    </row>
    <row r="10" spans="9:35" ht="15">
      <c r="I10" s="213"/>
      <c r="O10" s="1" t="s">
        <v>528</v>
      </c>
      <c r="P10" s="214">
        <f>COUNTIF('Lab descriptors (2) + graphs'!$J$2:$J$104,"&gt;=6,45")-COUNTIF('Lab descriptors (2) + graphs'!$J$2:$J$104,"&gt;=6,55")</f>
        <v>14</v>
      </c>
      <c r="AH10" s="47"/>
      <c r="AI10" s="7"/>
    </row>
    <row r="11" spans="9:35" ht="15">
      <c r="I11" s="213"/>
      <c r="O11" s="1" t="s">
        <v>529</v>
      </c>
      <c r="P11" s="214">
        <f>COUNTIF('Lab descriptors (2) + graphs'!$J$2:$J$104,"&gt;=6,55")-COUNTIF('Lab descriptors (2) + graphs'!$J$2:$J$104,"&gt;=6,65")</f>
        <v>4</v>
      </c>
      <c r="AH11" s="47"/>
      <c r="AI11" s="7"/>
    </row>
    <row r="12" spans="15:35" ht="15">
      <c r="O12" s="1" t="s">
        <v>530</v>
      </c>
      <c r="P12" s="214">
        <f>COUNTIF('Lab descriptors (2) + graphs'!$J$2:$J$104,"&gt;=6,65")-COUNTIF('Lab descriptors (2) + graphs'!$J$2:$J$104,"&gt;=6,75")</f>
        <v>5</v>
      </c>
      <c r="AH12" s="47"/>
      <c r="AI12" s="7"/>
    </row>
    <row r="13" spans="15:35" ht="15">
      <c r="O13" s="1" t="s">
        <v>531</v>
      </c>
      <c r="P13" s="214">
        <f>COUNTIF('Lab descriptors (2) + graphs'!$J$2:$J$104,"&gt;=6,75")</f>
        <v>1</v>
      </c>
      <c r="AH13" s="47"/>
      <c r="AI13" s="7"/>
    </row>
  </sheetData>
  <sheetProtection/>
  <mergeCells count="14">
    <mergeCell ref="G1:H1"/>
    <mergeCell ref="I1:J1"/>
    <mergeCell ref="K1:L1"/>
    <mergeCell ref="M1:N1"/>
    <mergeCell ref="AA1:AB1"/>
    <mergeCell ref="B1:D1"/>
    <mergeCell ref="E1:F1"/>
    <mergeCell ref="AC1:AD1"/>
    <mergeCell ref="O1:P1"/>
    <mergeCell ref="Q1:R1"/>
    <mergeCell ref="S1:T1"/>
    <mergeCell ref="U1:V1"/>
    <mergeCell ref="W1:X1"/>
    <mergeCell ref="Y1:Z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9.140625" defaultRowHeight="15"/>
  <cols>
    <col min="1" max="1" width="34.57421875" style="0" customWidth="1"/>
    <col min="2" max="2" width="37.8515625" style="0" customWidth="1"/>
  </cols>
  <sheetData>
    <row r="1" spans="1:2" ht="15">
      <c r="A1" s="309" t="s">
        <v>566</v>
      </c>
      <c r="B1" s="310"/>
    </row>
    <row r="2" spans="1:2" ht="15">
      <c r="A2" s="310"/>
      <c r="B2" s="310"/>
    </row>
    <row r="3" spans="1:2" ht="15">
      <c r="A3" s="310"/>
      <c r="B3" s="310"/>
    </row>
    <row r="4" spans="1:2" ht="15">
      <c r="A4" s="309" t="s">
        <v>567</v>
      </c>
      <c r="B4" s="310" t="s">
        <v>568</v>
      </c>
    </row>
    <row r="5" spans="1:2" ht="15">
      <c r="A5" s="311" t="s">
        <v>556</v>
      </c>
      <c r="B5" s="310" t="s">
        <v>557</v>
      </c>
    </row>
    <row r="6" spans="1:2" ht="15">
      <c r="A6" s="311" t="s">
        <v>569</v>
      </c>
      <c r="B6" s="310" t="s">
        <v>570</v>
      </c>
    </row>
    <row r="7" spans="1:2" ht="15">
      <c r="A7" s="309" t="s">
        <v>571</v>
      </c>
      <c r="B7" s="310"/>
    </row>
    <row r="8" spans="1:2" ht="15">
      <c r="A8" s="309" t="s">
        <v>572</v>
      </c>
      <c r="B8" s="310"/>
    </row>
    <row r="9" spans="1:2" ht="15">
      <c r="A9" s="311" t="s">
        <v>573</v>
      </c>
      <c r="B9" s="310" t="s">
        <v>574</v>
      </c>
    </row>
    <row r="10" spans="1:2" ht="15">
      <c r="A10" s="311" t="s">
        <v>575</v>
      </c>
      <c r="B10" s="310" t="s">
        <v>576</v>
      </c>
    </row>
    <row r="11" spans="1:2" ht="15">
      <c r="A11" s="311" t="s">
        <v>577</v>
      </c>
      <c r="B11" s="310" t="s">
        <v>578</v>
      </c>
    </row>
    <row r="12" spans="1:2" ht="15">
      <c r="A12" s="311" t="s">
        <v>579</v>
      </c>
      <c r="B12" s="310" t="s">
        <v>580</v>
      </c>
    </row>
    <row r="13" spans="1:2" ht="15">
      <c r="A13" s="309" t="s">
        <v>581</v>
      </c>
      <c r="B13" s="310"/>
    </row>
    <row r="14" spans="1:2" ht="15">
      <c r="A14" s="309" t="s">
        <v>565</v>
      </c>
      <c r="B14" s="3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34.140625" style="0" customWidth="1"/>
    <col min="2" max="2" width="115.00390625" style="0" customWidth="1"/>
  </cols>
  <sheetData>
    <row r="1" spans="1:2" ht="15">
      <c r="A1" s="309" t="s">
        <v>582</v>
      </c>
      <c r="B1" s="309"/>
    </row>
    <row r="2" spans="1:2" ht="15">
      <c r="A2" s="309"/>
      <c r="B2" s="309"/>
    </row>
    <row r="3" spans="1:2" ht="15">
      <c r="A3" s="309"/>
      <c r="B3" s="309"/>
    </row>
    <row r="4" spans="1:2" ht="15">
      <c r="A4" s="311" t="s">
        <v>583</v>
      </c>
      <c r="B4" s="309" t="s">
        <v>584</v>
      </c>
    </row>
    <row r="5" spans="1:2" ht="15">
      <c r="A5" s="311" t="s">
        <v>585</v>
      </c>
      <c r="B5" s="309" t="s">
        <v>586</v>
      </c>
    </row>
    <row r="6" spans="1:2" ht="15">
      <c r="A6" s="311" t="s">
        <v>587</v>
      </c>
      <c r="B6" s="309" t="s">
        <v>588</v>
      </c>
    </row>
    <row r="7" spans="1:2" ht="15">
      <c r="A7" s="311" t="s">
        <v>589</v>
      </c>
      <c r="B7" s="309" t="s">
        <v>590</v>
      </c>
    </row>
    <row r="8" spans="1:2" ht="15">
      <c r="A8" s="311" t="s">
        <v>591</v>
      </c>
      <c r="B8" s="309" t="s">
        <v>597</v>
      </c>
    </row>
    <row r="9" spans="1:2" ht="15">
      <c r="A9" s="311"/>
      <c r="B9" s="309"/>
    </row>
    <row r="10" spans="1:2" ht="15">
      <c r="A10" s="313" t="s">
        <v>592</v>
      </c>
      <c r="B10" s="314" t="s">
        <v>593</v>
      </c>
    </row>
    <row r="11" spans="1:2" ht="15">
      <c r="A11" s="313"/>
      <c r="B11" s="314" t="s">
        <v>598</v>
      </c>
    </row>
    <row r="12" spans="1:2" ht="15">
      <c r="A12" s="313" t="s">
        <v>594</v>
      </c>
      <c r="B12" s="315" t="s">
        <v>599</v>
      </c>
    </row>
    <row r="13" spans="1:2" ht="15">
      <c r="A13" s="309"/>
      <c r="B13" s="316" t="s">
        <v>600</v>
      </c>
    </row>
    <row r="14" spans="1:2" ht="15">
      <c r="A14" s="309"/>
      <c r="B14" s="316" t="s">
        <v>601</v>
      </c>
    </row>
    <row r="15" spans="1:2" ht="15">
      <c r="A15" s="311"/>
      <c r="B15" s="309"/>
    </row>
    <row r="16" spans="1:2" ht="15">
      <c r="A16" s="311" t="s">
        <v>595</v>
      </c>
      <c r="B16" s="317" t="s">
        <v>596</v>
      </c>
    </row>
    <row r="17" spans="1:2" ht="15">
      <c r="A17" s="311"/>
      <c r="B17" s="318" t="s">
        <v>91</v>
      </c>
    </row>
    <row r="18" spans="1:2" ht="15">
      <c r="A18" s="311"/>
      <c r="B18" s="318" t="s">
        <v>90</v>
      </c>
    </row>
    <row r="19" spans="1:2" ht="15">
      <c r="A19" s="309"/>
      <c r="B19" s="319" t="s">
        <v>89</v>
      </c>
    </row>
    <row r="20" spans="1:2" ht="15">
      <c r="A20" s="309"/>
      <c r="B20" s="319" t="s">
        <v>88</v>
      </c>
    </row>
    <row r="21" spans="1:2" ht="15">
      <c r="A21" s="309"/>
      <c r="B21" s="319" t="s">
        <v>64</v>
      </c>
    </row>
    <row r="22" spans="1:2" ht="15">
      <c r="A22" s="309"/>
      <c r="B22" s="319" t="s">
        <v>47</v>
      </c>
    </row>
    <row r="23" spans="1:2" ht="15">
      <c r="A23" s="309"/>
      <c r="B23" s="318" t="s">
        <v>39</v>
      </c>
    </row>
    <row r="24" spans="1:2" ht="15">
      <c r="A24" s="309"/>
      <c r="B24" s="318" t="s">
        <v>32</v>
      </c>
    </row>
    <row r="25" spans="1:2" ht="15">
      <c r="A25" s="309"/>
      <c r="B25" s="319" t="s">
        <v>31</v>
      </c>
    </row>
    <row r="26" spans="1:2" ht="15">
      <c r="A26" s="309"/>
      <c r="B26" s="319" t="s">
        <v>9</v>
      </c>
    </row>
    <row r="27" spans="1:2" ht="15">
      <c r="A27" s="320"/>
      <c r="B27" s="319"/>
    </row>
    <row r="28" spans="1:2" ht="15">
      <c r="A28" s="320"/>
      <c r="B28" s="314"/>
    </row>
    <row r="29" spans="1:2" ht="15">
      <c r="A29" s="320"/>
      <c r="B29" s="314"/>
    </row>
    <row r="30" spans="1:2" ht="15">
      <c r="A30" s="320"/>
      <c r="B30" s="314" t="s">
        <v>602</v>
      </c>
    </row>
    <row r="31" spans="1:2" ht="15">
      <c r="A31" s="320"/>
      <c r="B31" s="323" t="s">
        <v>603</v>
      </c>
    </row>
    <row r="32" spans="1:2" ht="15">
      <c r="A32" s="320"/>
      <c r="B32" s="309"/>
    </row>
    <row r="33" spans="1:2" ht="15">
      <c r="A33" s="318"/>
      <c r="B33" s="310"/>
    </row>
    <row r="34" spans="1:2" ht="15">
      <c r="A34" s="318"/>
      <c r="B34" s="310"/>
    </row>
    <row r="35" spans="1:2" ht="15">
      <c r="A35" s="318"/>
      <c r="B35" s="309"/>
    </row>
    <row r="36" spans="1:2" ht="15">
      <c r="A36" s="318"/>
      <c r="B36" s="310"/>
    </row>
    <row r="37" spans="1:2" ht="15">
      <c r="A37" s="318"/>
      <c r="B37" s="310"/>
    </row>
    <row r="38" spans="1:2" ht="15">
      <c r="A38" s="318"/>
      <c r="B38" s="310"/>
    </row>
    <row r="39" spans="1:2" ht="15">
      <c r="A39" s="318"/>
      <c r="B39" s="310"/>
    </row>
    <row r="40" spans="1:2" ht="15">
      <c r="A40" s="318"/>
      <c r="B40" s="310"/>
    </row>
    <row r="41" spans="1:2" ht="15">
      <c r="A41" s="318"/>
      <c r="B41" s="310"/>
    </row>
    <row r="42" spans="1:2" ht="15">
      <c r="A42" s="318"/>
      <c r="B42" s="319"/>
    </row>
    <row r="43" spans="1:2" ht="15">
      <c r="A43" s="319"/>
      <c r="B43" s="319"/>
    </row>
    <row r="44" spans="1:2" ht="15">
      <c r="A44" s="319"/>
      <c r="B44" s="317"/>
    </row>
    <row r="45" spans="1:2" ht="15">
      <c r="A45" s="319"/>
      <c r="B45" s="318"/>
    </row>
    <row r="46" spans="1:2" ht="15">
      <c r="A46" s="319"/>
      <c r="B46" s="318"/>
    </row>
    <row r="47" spans="1:2" ht="15">
      <c r="A47" s="321"/>
      <c r="B47" s="319"/>
    </row>
    <row r="48" spans="1:2" ht="15">
      <c r="A48" s="320"/>
      <c r="B48" s="3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03"/>
  <sheetViews>
    <sheetView zoomScale="60" zoomScaleNormal="60" zoomScalePageLayoutView="0" workbookViewId="0" topLeftCell="A1">
      <pane xSplit="3" ySplit="3" topLeftCell="N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H182" sqref="AH182"/>
    </sheetView>
  </sheetViews>
  <sheetFormatPr defaultColWidth="9.140625" defaultRowHeight="15"/>
  <cols>
    <col min="1" max="1" width="15.8515625" style="70" bestFit="1" customWidth="1"/>
    <col min="2" max="2" width="18.421875" style="70" bestFit="1" customWidth="1"/>
    <col min="3" max="3" width="35.57421875" style="70" bestFit="1" customWidth="1"/>
    <col min="4" max="4" width="23.28125" style="22" bestFit="1" customWidth="1"/>
    <col min="5" max="5" width="25.421875" style="22" bestFit="1" customWidth="1"/>
    <col min="6" max="6" width="20.57421875" style="26" bestFit="1" customWidth="1"/>
    <col min="7" max="7" width="26.57421875" style="27" bestFit="1" customWidth="1"/>
    <col min="8" max="8" width="16.28125" style="27" bestFit="1" customWidth="1"/>
    <col min="9" max="9" width="22.00390625" style="27" bestFit="1" customWidth="1"/>
    <col min="10" max="10" width="17.00390625" style="27" customWidth="1"/>
    <col min="11" max="11" width="32.00390625" style="27" bestFit="1" customWidth="1"/>
    <col min="12" max="12" width="25.8515625" style="152" bestFit="1" customWidth="1"/>
    <col min="13" max="13" width="10.57421875" style="15" bestFit="1" customWidth="1"/>
    <col min="14" max="14" width="23.28125" style="15" bestFit="1" customWidth="1"/>
    <col min="15" max="15" width="27.57421875" style="48" bestFit="1" customWidth="1"/>
    <col min="16" max="16" width="15.7109375" style="24" customWidth="1"/>
    <col min="17" max="17" width="15.7109375" style="25" customWidth="1"/>
    <col min="18" max="18" width="15.7109375" style="24" customWidth="1"/>
    <col min="19" max="19" width="15.7109375" style="25" customWidth="1"/>
    <col min="20" max="21" width="21.8515625" style="25" bestFit="1" customWidth="1"/>
    <col min="22" max="22" width="10.57421875" style="25" bestFit="1" customWidth="1"/>
    <col min="23" max="23" width="15.7109375" style="24" customWidth="1"/>
    <col min="24" max="24" width="15.7109375" style="25" customWidth="1"/>
    <col min="25" max="25" width="15.7109375" style="24" customWidth="1"/>
    <col min="26" max="26" width="15.7109375" style="25" customWidth="1"/>
    <col min="27" max="27" width="21.8515625" style="24" bestFit="1" customWidth="1"/>
    <col min="28" max="28" width="21.8515625" style="24" customWidth="1"/>
    <col min="29" max="29" width="10.57421875" style="25" bestFit="1" customWidth="1"/>
    <col min="30" max="30" width="23.00390625" style="24" bestFit="1" customWidth="1"/>
    <col min="31" max="31" width="34.00390625" style="23" bestFit="1" customWidth="1"/>
    <col min="32" max="32" width="16.57421875" style="180" bestFit="1" customWidth="1"/>
    <col min="33" max="33" width="31.8515625" style="180" bestFit="1" customWidth="1"/>
    <col min="34" max="34" width="31.8515625" style="180" customWidth="1"/>
    <col min="35" max="35" width="27.7109375" style="230" bestFit="1" customWidth="1"/>
    <col min="36" max="36" width="26.57421875" style="27" bestFit="1" customWidth="1"/>
    <col min="37" max="37" width="29.00390625" style="27" bestFit="1" customWidth="1"/>
    <col min="38" max="38" width="21.8515625" style="27" bestFit="1" customWidth="1"/>
    <col min="39" max="39" width="26.28125" style="27" bestFit="1" customWidth="1"/>
    <col min="40" max="40" width="18.00390625" style="27" bestFit="1" customWidth="1"/>
    <col min="41" max="41" width="21.57421875" style="10" bestFit="1" customWidth="1"/>
    <col min="42" max="42" width="42.28125" style="10" bestFit="1" customWidth="1"/>
    <col min="43" max="43" width="22.57421875" style="10" bestFit="1" customWidth="1"/>
    <col min="44" max="44" width="15.140625" style="10" bestFit="1" customWidth="1"/>
    <col min="45" max="45" width="14.421875" style="27" bestFit="1" customWidth="1"/>
    <col min="46" max="46" width="10.140625" style="10" bestFit="1" customWidth="1"/>
    <col min="47" max="47" width="32.57421875" style="10" bestFit="1" customWidth="1"/>
    <col min="48" max="48" width="19.421875" style="10" customWidth="1"/>
    <col min="49" max="16384" width="9.140625" style="10" customWidth="1"/>
  </cols>
  <sheetData>
    <row r="1" spans="1:47" ht="15.75">
      <c r="A1" s="184"/>
      <c r="B1" s="184"/>
      <c r="C1" s="185"/>
      <c r="D1" s="333" t="s">
        <v>103</v>
      </c>
      <c r="E1" s="334"/>
      <c r="F1" s="335" t="s">
        <v>100</v>
      </c>
      <c r="G1" s="336"/>
      <c r="H1" s="336"/>
      <c r="I1" s="336"/>
      <c r="J1" s="336"/>
      <c r="K1" s="336"/>
      <c r="L1" s="337"/>
      <c r="M1" s="338" t="s">
        <v>99</v>
      </c>
      <c r="N1" s="339"/>
      <c r="O1" s="340"/>
      <c r="P1" s="326" t="s">
        <v>98</v>
      </c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</row>
    <row r="2" spans="1:47" ht="15.75">
      <c r="A2" s="363" t="s">
        <v>123</v>
      </c>
      <c r="B2" s="363" t="s">
        <v>124</v>
      </c>
      <c r="C2" s="365" t="s">
        <v>125</v>
      </c>
      <c r="D2" s="344" t="s">
        <v>465</v>
      </c>
      <c r="E2" s="346" t="s">
        <v>436</v>
      </c>
      <c r="F2" s="348" t="s">
        <v>431</v>
      </c>
      <c r="G2" s="351" t="s">
        <v>432</v>
      </c>
      <c r="H2" s="351" t="s">
        <v>433</v>
      </c>
      <c r="I2" s="351" t="s">
        <v>434</v>
      </c>
      <c r="J2" s="351" t="s">
        <v>102</v>
      </c>
      <c r="K2" s="351" t="s">
        <v>435</v>
      </c>
      <c r="L2" s="361" t="s">
        <v>439</v>
      </c>
      <c r="M2" s="348" t="s">
        <v>97</v>
      </c>
      <c r="N2" s="351" t="s">
        <v>437</v>
      </c>
      <c r="O2" s="353" t="s">
        <v>438</v>
      </c>
      <c r="P2" s="332" t="s">
        <v>107</v>
      </c>
      <c r="Q2" s="332"/>
      <c r="R2" s="341" t="s">
        <v>105</v>
      </c>
      <c r="S2" s="350"/>
      <c r="T2" s="332" t="s">
        <v>96</v>
      </c>
      <c r="U2" s="332"/>
      <c r="V2" s="332"/>
      <c r="W2" s="341" t="s">
        <v>115</v>
      </c>
      <c r="X2" s="332"/>
      <c r="Y2" s="341" t="s">
        <v>114</v>
      </c>
      <c r="Z2" s="332"/>
      <c r="AA2" s="342" t="s">
        <v>95</v>
      </c>
      <c r="AB2" s="343"/>
      <c r="AC2" s="343"/>
      <c r="AD2" s="355" t="s">
        <v>116</v>
      </c>
      <c r="AE2" s="324" t="s">
        <v>106</v>
      </c>
      <c r="AF2" s="328" t="s">
        <v>93</v>
      </c>
      <c r="AG2" s="328" t="s">
        <v>92</v>
      </c>
      <c r="AH2" s="359" t="s">
        <v>554</v>
      </c>
      <c r="AI2" s="357" t="s">
        <v>532</v>
      </c>
      <c r="AJ2" s="330" t="s">
        <v>458</v>
      </c>
      <c r="AK2" s="330" t="s">
        <v>459</v>
      </c>
      <c r="AL2" s="330" t="s">
        <v>460</v>
      </c>
      <c r="AM2" s="330" t="s">
        <v>461</v>
      </c>
      <c r="AN2" s="330" t="s">
        <v>462</v>
      </c>
      <c r="AO2" s="324" t="s">
        <v>463</v>
      </c>
      <c r="AP2" s="324" t="s">
        <v>513</v>
      </c>
      <c r="AQ2" s="324" t="s">
        <v>468</v>
      </c>
      <c r="AR2" s="324" t="s">
        <v>469</v>
      </c>
      <c r="AS2" s="330" t="s">
        <v>470</v>
      </c>
      <c r="AT2" s="324" t="s">
        <v>471</v>
      </c>
      <c r="AU2" s="324" t="s">
        <v>472</v>
      </c>
    </row>
    <row r="3" spans="1:47" s="15" customFormat="1" ht="16.5" thickBot="1">
      <c r="A3" s="364"/>
      <c r="B3" s="364"/>
      <c r="C3" s="366"/>
      <c r="D3" s="345"/>
      <c r="E3" s="347"/>
      <c r="F3" s="349"/>
      <c r="G3" s="352"/>
      <c r="H3" s="352"/>
      <c r="I3" s="352"/>
      <c r="J3" s="352"/>
      <c r="K3" s="352"/>
      <c r="L3" s="362"/>
      <c r="M3" s="349"/>
      <c r="N3" s="352"/>
      <c r="O3" s="354"/>
      <c r="P3" s="154" t="s">
        <v>104</v>
      </c>
      <c r="Q3" s="13" t="s">
        <v>553</v>
      </c>
      <c r="R3" s="11" t="s">
        <v>104</v>
      </c>
      <c r="S3" s="14" t="s">
        <v>552</v>
      </c>
      <c r="T3" s="174" t="s">
        <v>109</v>
      </c>
      <c r="U3" s="12" t="s">
        <v>108</v>
      </c>
      <c r="V3" s="12" t="s">
        <v>552</v>
      </c>
      <c r="W3" s="45" t="s">
        <v>104</v>
      </c>
      <c r="X3" s="44" t="s">
        <v>552</v>
      </c>
      <c r="Y3" s="45" t="s">
        <v>104</v>
      </c>
      <c r="Z3" s="44" t="s">
        <v>552</v>
      </c>
      <c r="AA3" s="174" t="s">
        <v>109</v>
      </c>
      <c r="AB3" s="12" t="s">
        <v>108</v>
      </c>
      <c r="AC3" s="177" t="s">
        <v>552</v>
      </c>
      <c r="AD3" s="356"/>
      <c r="AE3" s="325"/>
      <c r="AF3" s="329"/>
      <c r="AG3" s="329"/>
      <c r="AH3" s="360"/>
      <c r="AI3" s="358"/>
      <c r="AJ3" s="331"/>
      <c r="AK3" s="331"/>
      <c r="AL3" s="331"/>
      <c r="AM3" s="331"/>
      <c r="AN3" s="331"/>
      <c r="AO3" s="325"/>
      <c r="AP3" s="325"/>
      <c r="AQ3" s="325"/>
      <c r="AR3" s="325"/>
      <c r="AS3" s="331"/>
      <c r="AT3" s="325"/>
      <c r="AU3" s="325"/>
    </row>
    <row r="4" spans="1:47" ht="15.75">
      <c r="A4" s="71" t="s">
        <v>126</v>
      </c>
      <c r="B4" s="72">
        <v>13</v>
      </c>
      <c r="C4" s="73" t="s">
        <v>127</v>
      </c>
      <c r="D4" s="182">
        <v>108</v>
      </c>
      <c r="E4" s="183" t="s">
        <v>442</v>
      </c>
      <c r="F4" s="160" t="s">
        <v>440</v>
      </c>
      <c r="G4" s="161" t="s">
        <v>440</v>
      </c>
      <c r="H4" s="161" t="s">
        <v>440</v>
      </c>
      <c r="I4" s="161" t="s">
        <v>441</v>
      </c>
      <c r="J4" s="161" t="s">
        <v>117</v>
      </c>
      <c r="K4" s="161" t="s">
        <v>542</v>
      </c>
      <c r="L4" s="162">
        <v>21</v>
      </c>
      <c r="M4" s="156" t="s">
        <v>517</v>
      </c>
      <c r="N4" s="151" t="s">
        <v>517</v>
      </c>
      <c r="O4" s="157" t="s">
        <v>537</v>
      </c>
      <c r="P4" s="155">
        <v>9.916999999999998</v>
      </c>
      <c r="Q4" s="173">
        <v>0.4497913096339966</v>
      </c>
      <c r="R4" s="147">
        <v>2.7849999999999993</v>
      </c>
      <c r="S4" s="149">
        <v>0.15407429665226643</v>
      </c>
      <c r="T4" s="175">
        <v>3.560861759425494</v>
      </c>
      <c r="U4" s="148">
        <v>3.571480822765536</v>
      </c>
      <c r="V4" s="173">
        <v>0.26815042265328765</v>
      </c>
      <c r="W4" s="147">
        <v>6.839999999999999</v>
      </c>
      <c r="X4" s="149">
        <v>0.24248711305966955</v>
      </c>
      <c r="Y4" s="155">
        <v>2.25</v>
      </c>
      <c r="Z4" s="148">
        <v>0.0903081145609601</v>
      </c>
      <c r="AA4" s="147">
        <v>3.0399999999999996</v>
      </c>
      <c r="AB4" s="155">
        <v>3.043797896576444</v>
      </c>
      <c r="AC4" s="148">
        <v>0.15120999228621546</v>
      </c>
      <c r="AD4" s="150" t="s">
        <v>122</v>
      </c>
      <c r="AE4" s="146">
        <v>27.4</v>
      </c>
      <c r="AF4" s="178">
        <v>0.70801393728223</v>
      </c>
      <c r="AG4" s="178">
        <v>0.6634146341463415</v>
      </c>
      <c r="AH4" s="227">
        <v>6.5</v>
      </c>
      <c r="AI4" s="227">
        <v>25.242</v>
      </c>
      <c r="AJ4" s="186">
        <v>1694</v>
      </c>
      <c r="AK4" s="186">
        <v>1351</v>
      </c>
      <c r="AL4" s="186">
        <v>343</v>
      </c>
      <c r="AM4" s="186">
        <v>2821</v>
      </c>
      <c r="AN4" s="186">
        <v>1127</v>
      </c>
      <c r="AO4" s="227">
        <v>6.2</v>
      </c>
      <c r="AP4" s="227">
        <v>67.45</v>
      </c>
      <c r="AQ4" s="227" t="s">
        <v>514</v>
      </c>
      <c r="AR4" s="227" t="s">
        <v>516</v>
      </c>
      <c r="AS4" s="186">
        <v>7</v>
      </c>
      <c r="AT4" s="227" t="s">
        <v>541</v>
      </c>
      <c r="AU4" s="227" t="s">
        <v>518</v>
      </c>
    </row>
    <row r="5" spans="1:47" ht="15.75">
      <c r="A5" s="74" t="s">
        <v>128</v>
      </c>
      <c r="B5" s="75">
        <v>14</v>
      </c>
      <c r="C5" s="76" t="s">
        <v>129</v>
      </c>
      <c r="D5" s="16">
        <v>91</v>
      </c>
      <c r="E5" s="181" t="s">
        <v>445</v>
      </c>
      <c r="F5" s="163" t="s">
        <v>440</v>
      </c>
      <c r="G5" s="164" t="s">
        <v>440</v>
      </c>
      <c r="H5" s="164" t="s">
        <v>440</v>
      </c>
      <c r="I5" s="164" t="s">
        <v>443</v>
      </c>
      <c r="J5" s="164" t="s">
        <v>538</v>
      </c>
      <c r="K5" s="164" t="s">
        <v>444</v>
      </c>
      <c r="L5" s="165">
        <v>18</v>
      </c>
      <c r="M5" s="158" t="s">
        <v>517</v>
      </c>
      <c r="N5" s="32" t="s">
        <v>446</v>
      </c>
      <c r="O5" s="159" t="s">
        <v>447</v>
      </c>
      <c r="P5" s="19" t="s">
        <v>536</v>
      </c>
      <c r="Q5" s="20" t="s">
        <v>536</v>
      </c>
      <c r="R5" s="17" t="s">
        <v>536</v>
      </c>
      <c r="S5" s="21" t="s">
        <v>536</v>
      </c>
      <c r="T5" s="176" t="s">
        <v>536</v>
      </c>
      <c r="U5" s="18" t="s">
        <v>536</v>
      </c>
      <c r="V5" s="18" t="s">
        <v>536</v>
      </c>
      <c r="W5" s="17" t="s">
        <v>536</v>
      </c>
      <c r="X5" s="18" t="s">
        <v>536</v>
      </c>
      <c r="Y5" s="17" t="s">
        <v>536</v>
      </c>
      <c r="Z5" s="18" t="s">
        <v>536</v>
      </c>
      <c r="AA5" s="17" t="s">
        <v>536</v>
      </c>
      <c r="AB5" s="19" t="s">
        <v>536</v>
      </c>
      <c r="AC5" s="18" t="s">
        <v>536</v>
      </c>
      <c r="AD5" s="51" t="s">
        <v>536</v>
      </c>
      <c r="AE5" s="16" t="s">
        <v>536</v>
      </c>
      <c r="AF5" s="179" t="s">
        <v>536</v>
      </c>
      <c r="AG5" s="179" t="s">
        <v>536</v>
      </c>
      <c r="AH5" s="228"/>
      <c r="AI5" s="228" t="s">
        <v>536</v>
      </c>
      <c r="AJ5" s="46" t="s">
        <v>536</v>
      </c>
      <c r="AK5" s="46" t="s">
        <v>536</v>
      </c>
      <c r="AL5" s="46" t="s">
        <v>536</v>
      </c>
      <c r="AM5" s="46" t="s">
        <v>536</v>
      </c>
      <c r="AN5" s="46" t="s">
        <v>536</v>
      </c>
      <c r="AO5" s="16" t="s">
        <v>536</v>
      </c>
      <c r="AP5" s="16" t="s">
        <v>536</v>
      </c>
      <c r="AQ5" s="16" t="s">
        <v>536</v>
      </c>
      <c r="AR5" s="16" t="s">
        <v>536</v>
      </c>
      <c r="AS5" s="46" t="s">
        <v>536</v>
      </c>
      <c r="AT5" s="16" t="s">
        <v>536</v>
      </c>
      <c r="AU5" s="16" t="s">
        <v>536</v>
      </c>
    </row>
    <row r="6" spans="1:47" ht="15.75">
      <c r="A6" s="74" t="s">
        <v>130</v>
      </c>
      <c r="B6" s="75">
        <v>41</v>
      </c>
      <c r="C6" s="76" t="s">
        <v>131</v>
      </c>
      <c r="D6" s="16">
        <v>102</v>
      </c>
      <c r="E6" s="181" t="s">
        <v>442</v>
      </c>
      <c r="F6" s="163" t="s">
        <v>440</v>
      </c>
      <c r="G6" s="164" t="s">
        <v>440</v>
      </c>
      <c r="H6" s="164" t="s">
        <v>440</v>
      </c>
      <c r="I6" s="164" t="s">
        <v>441</v>
      </c>
      <c r="J6" s="164" t="s">
        <v>117</v>
      </c>
      <c r="K6" s="164" t="s">
        <v>543</v>
      </c>
      <c r="L6" s="165">
        <v>21</v>
      </c>
      <c r="M6" s="158" t="s">
        <v>517</v>
      </c>
      <c r="N6" s="32" t="s">
        <v>517</v>
      </c>
      <c r="O6" s="159" t="s">
        <v>537</v>
      </c>
      <c r="P6" s="19">
        <v>8.342</v>
      </c>
      <c r="Q6" s="20">
        <v>0.3242701205956255</v>
      </c>
      <c r="R6" s="17">
        <v>3.3950000000000005</v>
      </c>
      <c r="S6" s="21">
        <v>0.23320234418489946</v>
      </c>
      <c r="T6" s="176">
        <v>2.457142857142857</v>
      </c>
      <c r="U6" s="18">
        <v>2.4638160401766016</v>
      </c>
      <c r="V6" s="18">
        <v>0.12707827788230922</v>
      </c>
      <c r="W6" s="17">
        <v>5.677000000000001</v>
      </c>
      <c r="X6" s="18">
        <v>0.2423060507337992</v>
      </c>
      <c r="Y6" s="17">
        <v>2.6640000000000006</v>
      </c>
      <c r="Z6" s="18">
        <v>0.16070677231113553</v>
      </c>
      <c r="AA6" s="17">
        <v>2.131006006006006</v>
      </c>
      <c r="AB6" s="19">
        <v>2.13858963246334</v>
      </c>
      <c r="AC6" s="18">
        <v>0.16241462733167772</v>
      </c>
      <c r="AD6" s="51" t="s">
        <v>534</v>
      </c>
      <c r="AE6" s="16">
        <v>32.34</v>
      </c>
      <c r="AF6" s="179">
        <v>0.6680119319178803</v>
      </c>
      <c r="AG6" s="179">
        <v>0.497104755220214</v>
      </c>
      <c r="AH6" s="228">
        <v>6.08</v>
      </c>
      <c r="AI6" s="228">
        <v>18.445</v>
      </c>
      <c r="AJ6" s="46">
        <v>2777</v>
      </c>
      <c r="AK6" s="46">
        <v>2077</v>
      </c>
      <c r="AL6" s="46">
        <v>700</v>
      </c>
      <c r="AM6" s="46">
        <v>3452</v>
      </c>
      <c r="AN6" s="46">
        <v>675</v>
      </c>
      <c r="AO6" s="16">
        <v>6.6</v>
      </c>
      <c r="AP6" s="16">
        <v>68.9</v>
      </c>
      <c r="AQ6" s="16" t="s">
        <v>447</v>
      </c>
      <c r="AR6" s="16" t="s">
        <v>517</v>
      </c>
      <c r="AS6" s="46">
        <v>7</v>
      </c>
      <c r="AT6" s="16" t="s">
        <v>541</v>
      </c>
      <c r="AU6" s="16" t="s">
        <v>518</v>
      </c>
    </row>
    <row r="7" spans="1:47" ht="15.75">
      <c r="A7" s="74" t="s">
        <v>132</v>
      </c>
      <c r="B7" s="75">
        <v>45</v>
      </c>
      <c r="C7" s="76" t="s">
        <v>133</v>
      </c>
      <c r="D7" s="16">
        <v>90</v>
      </c>
      <c r="E7" s="181" t="s">
        <v>442</v>
      </c>
      <c r="F7" s="163" t="s">
        <v>440</v>
      </c>
      <c r="G7" s="164" t="s">
        <v>440</v>
      </c>
      <c r="H7" s="164" t="s">
        <v>440</v>
      </c>
      <c r="I7" s="164" t="s">
        <v>441</v>
      </c>
      <c r="J7" s="164" t="s">
        <v>117</v>
      </c>
      <c r="K7" s="164" t="s">
        <v>543</v>
      </c>
      <c r="L7" s="165">
        <v>17.5</v>
      </c>
      <c r="M7" s="158" t="s">
        <v>517</v>
      </c>
      <c r="N7" s="32" t="s">
        <v>517</v>
      </c>
      <c r="O7" s="159" t="s">
        <v>447</v>
      </c>
      <c r="P7" s="19">
        <v>9.78</v>
      </c>
      <c r="Q7" s="20">
        <v>0.38430312110218134</v>
      </c>
      <c r="R7" s="17">
        <v>3.2979999999999996</v>
      </c>
      <c r="S7" s="21">
        <v>0.18219647514581305</v>
      </c>
      <c r="T7" s="176">
        <v>2.96543359611886</v>
      </c>
      <c r="U7" s="18">
        <v>2.9719165801169716</v>
      </c>
      <c r="V7" s="18">
        <v>0.17374194634334003</v>
      </c>
      <c r="W7" s="17">
        <v>6.7</v>
      </c>
      <c r="X7" s="18">
        <v>0.20965580258023403</v>
      </c>
      <c r="Y7" s="17">
        <v>2.6719999999999997</v>
      </c>
      <c r="Z7" s="18">
        <v>0.11399805066559786</v>
      </c>
      <c r="AA7" s="17">
        <v>2.50748502994012</v>
      </c>
      <c r="AB7" s="19">
        <v>2.5108482122701785</v>
      </c>
      <c r="AC7" s="18">
        <v>0.11676422908846541</v>
      </c>
      <c r="AD7" s="51" t="s">
        <v>535</v>
      </c>
      <c r="AE7" s="16">
        <v>39.93</v>
      </c>
      <c r="AF7" s="179">
        <v>0.6715405486885739</v>
      </c>
      <c r="AG7" s="179">
        <v>0.2116370214048839</v>
      </c>
      <c r="AH7" s="228">
        <v>6.49</v>
      </c>
      <c r="AI7" s="228">
        <v>17.553</v>
      </c>
      <c r="AJ7" s="46">
        <v>2880</v>
      </c>
      <c r="AK7" s="46">
        <v>2248</v>
      </c>
      <c r="AL7" s="46">
        <v>632</v>
      </c>
      <c r="AM7" s="46">
        <v>3470</v>
      </c>
      <c r="AN7" s="46">
        <v>590</v>
      </c>
      <c r="AO7" s="16">
        <v>6.8</v>
      </c>
      <c r="AP7" s="16">
        <v>69.7</v>
      </c>
      <c r="AQ7" s="16" t="s">
        <v>514</v>
      </c>
      <c r="AR7" s="16" t="s">
        <v>516</v>
      </c>
      <c r="AS7" s="46">
        <v>7</v>
      </c>
      <c r="AT7" s="16" t="s">
        <v>541</v>
      </c>
      <c r="AU7" s="16" t="s">
        <v>518</v>
      </c>
    </row>
    <row r="8" spans="1:47" ht="15.75">
      <c r="A8" s="74" t="s">
        <v>134</v>
      </c>
      <c r="B8" s="75">
        <v>50</v>
      </c>
      <c r="C8" s="76" t="s">
        <v>135</v>
      </c>
      <c r="D8" s="16">
        <v>86</v>
      </c>
      <c r="E8" s="181" t="s">
        <v>442</v>
      </c>
      <c r="F8" s="163" t="s">
        <v>440</v>
      </c>
      <c r="G8" s="164" t="s">
        <v>440</v>
      </c>
      <c r="H8" s="164" t="s">
        <v>440</v>
      </c>
      <c r="I8" s="164" t="s">
        <v>441</v>
      </c>
      <c r="J8" s="164" t="s">
        <v>117</v>
      </c>
      <c r="K8" s="164" t="s">
        <v>543</v>
      </c>
      <c r="L8" s="165">
        <v>18.3</v>
      </c>
      <c r="M8" s="158" t="s">
        <v>517</v>
      </c>
      <c r="N8" s="32" t="s">
        <v>517</v>
      </c>
      <c r="O8" s="159" t="s">
        <v>447</v>
      </c>
      <c r="P8" s="19">
        <v>8.350999999999999</v>
      </c>
      <c r="Q8" s="20">
        <v>0.18375406269136876</v>
      </c>
      <c r="R8" s="17">
        <v>3.4130000000000003</v>
      </c>
      <c r="S8" s="21">
        <v>0.21234406043022985</v>
      </c>
      <c r="T8" s="176">
        <v>2.446820978611192</v>
      </c>
      <c r="U8" s="18">
        <v>2.452903135886277</v>
      </c>
      <c r="V8" s="18">
        <v>0.11547012575854178</v>
      </c>
      <c r="W8" s="17">
        <v>5.837000000000001</v>
      </c>
      <c r="X8" s="18">
        <v>0.21187260323127385</v>
      </c>
      <c r="Y8" s="17">
        <v>2.6599999999999997</v>
      </c>
      <c r="Z8" s="18">
        <v>0.07483314773548658</v>
      </c>
      <c r="AA8" s="17">
        <v>2.1943609022556396</v>
      </c>
      <c r="AB8" s="19">
        <v>2.1958734427024353</v>
      </c>
      <c r="AC8" s="18">
        <v>0.10009380830681491</v>
      </c>
      <c r="AD8" s="51" t="s">
        <v>534</v>
      </c>
      <c r="AE8" s="16">
        <v>36.71</v>
      </c>
      <c r="AF8" s="179">
        <v>0.7001094491061656</v>
      </c>
      <c r="AG8" s="179">
        <v>0.5512586647209048</v>
      </c>
      <c r="AH8" s="228">
        <v>6.08</v>
      </c>
      <c r="AI8" s="228">
        <v>19.463</v>
      </c>
      <c r="AJ8" s="46">
        <v>2906</v>
      </c>
      <c r="AK8" s="46">
        <v>2340</v>
      </c>
      <c r="AL8" s="46">
        <v>566</v>
      </c>
      <c r="AM8" s="46">
        <v>3576</v>
      </c>
      <c r="AN8" s="46">
        <v>670</v>
      </c>
      <c r="AO8" s="16">
        <v>6.733333333333333</v>
      </c>
      <c r="AP8" s="16">
        <v>68.85</v>
      </c>
      <c r="AQ8" s="16" t="s">
        <v>447</v>
      </c>
      <c r="AR8" s="16" t="s">
        <v>516</v>
      </c>
      <c r="AS8" s="46">
        <v>7</v>
      </c>
      <c r="AT8" s="16" t="s">
        <v>541</v>
      </c>
      <c r="AU8" s="16" t="s">
        <v>518</v>
      </c>
    </row>
    <row r="9" spans="1:47" ht="15.75">
      <c r="A9" s="74" t="s">
        <v>136</v>
      </c>
      <c r="B9" s="75">
        <v>54</v>
      </c>
      <c r="C9" s="76" t="s">
        <v>137</v>
      </c>
      <c r="D9" s="16">
        <v>77</v>
      </c>
      <c r="E9" s="181" t="s">
        <v>442</v>
      </c>
      <c r="F9" s="163" t="s">
        <v>440</v>
      </c>
      <c r="G9" s="164" t="s">
        <v>440</v>
      </c>
      <c r="H9" s="164" t="s">
        <v>440</v>
      </c>
      <c r="I9" s="164" t="s">
        <v>441</v>
      </c>
      <c r="J9" s="164" t="s">
        <v>117</v>
      </c>
      <c r="K9" s="164" t="s">
        <v>542</v>
      </c>
      <c r="L9" s="165">
        <v>14.7</v>
      </c>
      <c r="M9" s="158" t="s">
        <v>517</v>
      </c>
      <c r="N9" s="32" t="s">
        <v>517</v>
      </c>
      <c r="O9" s="159" t="s">
        <v>447</v>
      </c>
      <c r="P9" s="19">
        <v>8.74</v>
      </c>
      <c r="Q9" s="20">
        <v>0.23804761428475954</v>
      </c>
      <c r="R9" s="17">
        <v>2.944</v>
      </c>
      <c r="S9" s="21">
        <v>0.11276327219247491</v>
      </c>
      <c r="T9" s="176">
        <v>2.96875</v>
      </c>
      <c r="U9" s="18">
        <v>2.9721328277461834</v>
      </c>
      <c r="V9" s="18">
        <v>0.12588656563338727</v>
      </c>
      <c r="W9" s="17">
        <v>6.2940000000000005</v>
      </c>
      <c r="X9" s="18">
        <v>0.22770351092786092</v>
      </c>
      <c r="Y9" s="17">
        <v>2.538</v>
      </c>
      <c r="Z9" s="18">
        <v>0.11467829398414409</v>
      </c>
      <c r="AA9" s="17">
        <v>2.4799054373522464</v>
      </c>
      <c r="AB9" s="19">
        <v>2.4831566068058093</v>
      </c>
      <c r="AC9" s="18">
        <v>0.11343299695803946</v>
      </c>
      <c r="AD9" s="51" t="s">
        <v>535</v>
      </c>
      <c r="AE9" s="16">
        <v>31.09</v>
      </c>
      <c r="AF9" s="179">
        <v>0.6956904133685137</v>
      </c>
      <c r="AG9" s="179">
        <v>0.30211081794195255</v>
      </c>
      <c r="AH9" s="228">
        <v>5.08</v>
      </c>
      <c r="AI9" s="228">
        <v>15.635</v>
      </c>
      <c r="AJ9" s="46">
        <v>3084</v>
      </c>
      <c r="AK9" s="46">
        <v>1771</v>
      </c>
      <c r="AL9" s="46">
        <v>1313</v>
      </c>
      <c r="AM9" s="46">
        <v>3300</v>
      </c>
      <c r="AN9" s="46">
        <v>216</v>
      </c>
      <c r="AO9" s="16">
        <v>6.266666666666667</v>
      </c>
      <c r="AP9" s="16">
        <v>70.45</v>
      </c>
      <c r="AQ9" s="16" t="s">
        <v>514</v>
      </c>
      <c r="AR9" s="16" t="s">
        <v>516</v>
      </c>
      <c r="AS9" s="46">
        <v>7</v>
      </c>
      <c r="AT9" s="16" t="s">
        <v>541</v>
      </c>
      <c r="AU9" s="16" t="s">
        <v>518</v>
      </c>
    </row>
    <row r="10" spans="1:47" ht="15.75">
      <c r="A10" s="74" t="s">
        <v>138</v>
      </c>
      <c r="B10" s="75">
        <v>60</v>
      </c>
      <c r="C10" s="76" t="s">
        <v>139</v>
      </c>
      <c r="D10" s="16">
        <v>93</v>
      </c>
      <c r="E10" s="181" t="s">
        <v>442</v>
      </c>
      <c r="F10" s="163" t="s">
        <v>440</v>
      </c>
      <c r="G10" s="164" t="s">
        <v>440</v>
      </c>
      <c r="H10" s="164" t="s">
        <v>440</v>
      </c>
      <c r="I10" s="164" t="s">
        <v>441</v>
      </c>
      <c r="J10" s="164" t="s">
        <v>117</v>
      </c>
      <c r="K10" s="164" t="s">
        <v>542</v>
      </c>
      <c r="L10" s="165">
        <v>17</v>
      </c>
      <c r="M10" s="158" t="s">
        <v>517</v>
      </c>
      <c r="N10" s="32" t="s">
        <v>517</v>
      </c>
      <c r="O10" s="159" t="s">
        <v>447</v>
      </c>
      <c r="P10" s="19">
        <v>9.701</v>
      </c>
      <c r="Q10" s="20">
        <v>0.41945599689755164</v>
      </c>
      <c r="R10" s="17">
        <v>2.6390000000000002</v>
      </c>
      <c r="S10" s="21">
        <v>0.24537726056013803</v>
      </c>
      <c r="T10" s="176">
        <v>3.676013641530883</v>
      </c>
      <c r="U10" s="18">
        <v>3.6981113009215028</v>
      </c>
      <c r="V10" s="18">
        <v>0.2981737017038708</v>
      </c>
      <c r="W10" s="17">
        <v>6.478999999999999</v>
      </c>
      <c r="X10" s="18">
        <v>0.3069002733426556</v>
      </c>
      <c r="Y10" s="17">
        <v>2.38</v>
      </c>
      <c r="Z10" s="18">
        <v>0.07211102550929976</v>
      </c>
      <c r="AA10" s="17">
        <v>2.722268907563025</v>
      </c>
      <c r="AB10" s="19">
        <v>2.7236391663186756</v>
      </c>
      <c r="AC10" s="18">
        <v>0.1362124326803576</v>
      </c>
      <c r="AD10" s="51" t="s">
        <v>535</v>
      </c>
      <c r="AE10" s="16">
        <v>29.58</v>
      </c>
      <c r="AF10" s="179">
        <v>0.7193518083607328</v>
      </c>
      <c r="AG10" s="179">
        <v>0.2684358853922029</v>
      </c>
      <c r="AH10" s="228">
        <v>5.49</v>
      </c>
      <c r="AI10" s="228">
        <v>17.985</v>
      </c>
      <c r="AJ10" s="46">
        <v>2616</v>
      </c>
      <c r="AK10" s="46">
        <v>1650</v>
      </c>
      <c r="AL10" s="46">
        <v>966</v>
      </c>
      <c r="AM10" s="46">
        <v>3178</v>
      </c>
      <c r="AN10" s="46">
        <v>562</v>
      </c>
      <c r="AO10" s="16">
        <v>6.133333333333334</v>
      </c>
      <c r="AP10" s="16">
        <v>70.55</v>
      </c>
      <c r="AQ10" s="16" t="s">
        <v>514</v>
      </c>
      <c r="AR10" s="16" t="s">
        <v>516</v>
      </c>
      <c r="AS10" s="46">
        <v>7</v>
      </c>
      <c r="AT10" s="16" t="s">
        <v>541</v>
      </c>
      <c r="AU10" s="16" t="s">
        <v>518</v>
      </c>
    </row>
    <row r="11" spans="1:47" ht="15.75">
      <c r="A11" s="74" t="s">
        <v>140</v>
      </c>
      <c r="B11" s="75">
        <v>62</v>
      </c>
      <c r="C11" s="76" t="s">
        <v>141</v>
      </c>
      <c r="D11" s="16">
        <v>70</v>
      </c>
      <c r="E11" s="181" t="s">
        <v>442</v>
      </c>
      <c r="F11" s="163" t="s">
        <v>440</v>
      </c>
      <c r="G11" s="164" t="s">
        <v>440</v>
      </c>
      <c r="H11" s="164" t="s">
        <v>440</v>
      </c>
      <c r="I11" s="164" t="s">
        <v>441</v>
      </c>
      <c r="J11" s="164" t="s">
        <v>117</v>
      </c>
      <c r="K11" s="164" t="s">
        <v>542</v>
      </c>
      <c r="L11" s="165">
        <v>15.8</v>
      </c>
      <c r="M11" s="158" t="s">
        <v>517</v>
      </c>
      <c r="N11" s="32" t="s">
        <v>446</v>
      </c>
      <c r="O11" s="159" t="s">
        <v>447</v>
      </c>
      <c r="P11" s="19">
        <v>7.8340000000000005</v>
      </c>
      <c r="Q11" s="20">
        <v>0.2798491657224331</v>
      </c>
      <c r="R11" s="17">
        <v>3.521000000000001</v>
      </c>
      <c r="S11" s="21">
        <v>0.22087955491120198</v>
      </c>
      <c r="T11" s="176">
        <v>2.224936097699517</v>
      </c>
      <c r="U11" s="18">
        <v>2.2307829969876547</v>
      </c>
      <c r="V11" s="18">
        <v>0.12544475691127893</v>
      </c>
      <c r="W11" s="17">
        <v>5.057</v>
      </c>
      <c r="X11" s="18">
        <v>0.31162833988940286</v>
      </c>
      <c r="Y11" s="17">
        <v>2.828</v>
      </c>
      <c r="Z11" s="18">
        <v>0.10432854089101246</v>
      </c>
      <c r="AA11" s="17">
        <v>1.7881895332390385</v>
      </c>
      <c r="AB11" s="19">
        <v>1.7920421690002144</v>
      </c>
      <c r="AC11" s="18">
        <v>0.14936052084037496</v>
      </c>
      <c r="AD11" s="51" t="s">
        <v>533</v>
      </c>
      <c r="AE11" s="16">
        <v>35.88</v>
      </c>
      <c r="AF11" s="179">
        <v>0.6253378378378378</v>
      </c>
      <c r="AG11" s="179">
        <v>0.13277027027027027</v>
      </c>
      <c r="AH11" s="228">
        <v>7.16</v>
      </c>
      <c r="AI11" s="228">
        <v>16.137</v>
      </c>
      <c r="AJ11" s="46">
        <v>3245</v>
      </c>
      <c r="AK11" s="46">
        <v>2461</v>
      </c>
      <c r="AL11" s="46">
        <v>784</v>
      </c>
      <c r="AM11" s="46">
        <v>3842</v>
      </c>
      <c r="AN11" s="46">
        <v>597</v>
      </c>
      <c r="AO11" s="16">
        <v>6.733333333333333</v>
      </c>
      <c r="AP11" s="16">
        <v>68.8</v>
      </c>
      <c r="AQ11" s="16" t="s">
        <v>514</v>
      </c>
      <c r="AR11" s="16" t="s">
        <v>516</v>
      </c>
      <c r="AS11" s="46">
        <v>7</v>
      </c>
      <c r="AT11" s="16" t="s">
        <v>541</v>
      </c>
      <c r="AU11" s="16" t="s">
        <v>518</v>
      </c>
    </row>
    <row r="12" spans="1:47" ht="15.75">
      <c r="A12" s="74" t="s">
        <v>142</v>
      </c>
      <c r="B12" s="75">
        <v>67</v>
      </c>
      <c r="C12" s="76" t="s">
        <v>143</v>
      </c>
      <c r="D12" s="16">
        <v>83</v>
      </c>
      <c r="E12" s="181" t="s">
        <v>442</v>
      </c>
      <c r="F12" s="163" t="s">
        <v>440</v>
      </c>
      <c r="G12" s="164" t="s">
        <v>440</v>
      </c>
      <c r="H12" s="164" t="s">
        <v>440</v>
      </c>
      <c r="I12" s="164" t="s">
        <v>441</v>
      </c>
      <c r="J12" s="164" t="s">
        <v>117</v>
      </c>
      <c r="K12" s="164" t="s">
        <v>542</v>
      </c>
      <c r="L12" s="165">
        <v>16.5</v>
      </c>
      <c r="M12" s="158" t="s">
        <v>517</v>
      </c>
      <c r="N12" s="32" t="s">
        <v>517</v>
      </c>
      <c r="O12" s="159" t="s">
        <v>537</v>
      </c>
      <c r="P12" s="19">
        <v>9.109</v>
      </c>
      <c r="Q12" s="20">
        <v>0.36001388862097367</v>
      </c>
      <c r="R12" s="17">
        <v>2.9509999999999996</v>
      </c>
      <c r="S12" s="21">
        <v>0.2967396913869874</v>
      </c>
      <c r="T12" s="176">
        <v>3.0867502541511356</v>
      </c>
      <c r="U12" s="18">
        <v>3.107804844940131</v>
      </c>
      <c r="V12" s="18">
        <v>0.2629444557435774</v>
      </c>
      <c r="W12" s="17">
        <v>6.160000000000001</v>
      </c>
      <c r="X12" s="18">
        <v>0.2961981318869542</v>
      </c>
      <c r="Y12" s="17">
        <v>2.4550000000000005</v>
      </c>
      <c r="Z12" s="18">
        <v>0.08031189202103134</v>
      </c>
      <c r="AA12" s="17">
        <v>2.5091649694501017</v>
      </c>
      <c r="AB12" s="19">
        <v>2.510385831388431</v>
      </c>
      <c r="AC12" s="18">
        <v>0.1178717092698408</v>
      </c>
      <c r="AD12" s="51" t="s">
        <v>535</v>
      </c>
      <c r="AE12" s="16">
        <v>28.88</v>
      </c>
      <c r="AF12" s="179">
        <v>0.7107774347460006</v>
      </c>
      <c r="AG12" s="179">
        <v>0.2412293011507157</v>
      </c>
      <c r="AH12" s="228">
        <v>6.16</v>
      </c>
      <c r="AI12" s="228">
        <v>23.512</v>
      </c>
      <c r="AJ12" s="46">
        <v>2276</v>
      </c>
      <c r="AK12" s="46">
        <v>1791</v>
      </c>
      <c r="AL12" s="46">
        <v>485</v>
      </c>
      <c r="AM12" s="46">
        <v>3445</v>
      </c>
      <c r="AN12" s="46">
        <v>1169</v>
      </c>
      <c r="AO12" s="16">
        <v>6.4</v>
      </c>
      <c r="AP12" s="16">
        <v>68.15</v>
      </c>
      <c r="AQ12" s="16" t="s">
        <v>515</v>
      </c>
      <c r="AR12" s="16" t="s">
        <v>516</v>
      </c>
      <c r="AS12" s="46">
        <v>7</v>
      </c>
      <c r="AT12" s="16" t="s">
        <v>541</v>
      </c>
      <c r="AU12" s="16" t="s">
        <v>518</v>
      </c>
    </row>
    <row r="13" spans="1:47" ht="15.75">
      <c r="A13" s="74" t="s">
        <v>144</v>
      </c>
      <c r="B13" s="75">
        <v>70</v>
      </c>
      <c r="C13" s="76" t="s">
        <v>145</v>
      </c>
      <c r="D13" s="16">
        <v>81</v>
      </c>
      <c r="E13" s="181" t="s">
        <v>442</v>
      </c>
      <c r="F13" s="163" t="s">
        <v>440</v>
      </c>
      <c r="G13" s="164" t="s">
        <v>440</v>
      </c>
      <c r="H13" s="164" t="s">
        <v>440</v>
      </c>
      <c r="I13" s="164" t="s">
        <v>441</v>
      </c>
      <c r="J13" s="164" t="s">
        <v>117</v>
      </c>
      <c r="K13" s="164" t="s">
        <v>543</v>
      </c>
      <c r="L13" s="165">
        <v>19.5</v>
      </c>
      <c r="M13" s="158" t="s">
        <v>517</v>
      </c>
      <c r="N13" s="32" t="s">
        <v>517</v>
      </c>
      <c r="O13" s="159" t="s">
        <v>447</v>
      </c>
      <c r="P13" s="19">
        <v>10.302999999999997</v>
      </c>
      <c r="Q13" s="20">
        <v>0.40949969474966524</v>
      </c>
      <c r="R13" s="17">
        <v>2.952</v>
      </c>
      <c r="S13" s="21">
        <v>0.0858681159298006</v>
      </c>
      <c r="T13" s="176">
        <v>3.4901761517615166</v>
      </c>
      <c r="U13" s="18">
        <v>3.4914826070907177</v>
      </c>
      <c r="V13" s="18">
        <v>0.13919895699781087</v>
      </c>
      <c r="W13" s="17">
        <v>6.636</v>
      </c>
      <c r="X13" s="18">
        <v>0.23109401646180736</v>
      </c>
      <c r="Y13" s="17">
        <v>2.418</v>
      </c>
      <c r="Z13" s="18">
        <v>0.10019980039899712</v>
      </c>
      <c r="AA13" s="17">
        <v>2.7444168734491314</v>
      </c>
      <c r="AB13" s="19">
        <v>2.7472926492404435</v>
      </c>
      <c r="AC13" s="18">
        <v>0.11382089862826265</v>
      </c>
      <c r="AD13" s="51" t="s">
        <v>535</v>
      </c>
      <c r="AE13" s="16">
        <v>36.7</v>
      </c>
      <c r="AF13" s="179">
        <v>0.673827425707125</v>
      </c>
      <c r="AG13" s="179">
        <v>0.30683852488363766</v>
      </c>
      <c r="AH13" s="228">
        <v>6.24</v>
      </c>
      <c r="AI13" s="228">
        <v>17.254</v>
      </c>
      <c r="AJ13" s="46">
        <v>2699</v>
      </c>
      <c r="AK13" s="46">
        <v>1778</v>
      </c>
      <c r="AL13" s="46">
        <v>921</v>
      </c>
      <c r="AM13" s="46">
        <v>3057</v>
      </c>
      <c r="AN13" s="46">
        <v>358</v>
      </c>
      <c r="AO13" s="16">
        <v>6.266666666666667</v>
      </c>
      <c r="AP13" s="16">
        <v>69.7</v>
      </c>
      <c r="AQ13" s="16" t="s">
        <v>447</v>
      </c>
      <c r="AR13" s="16" t="s">
        <v>516</v>
      </c>
      <c r="AS13" s="46">
        <v>7</v>
      </c>
      <c r="AT13" s="16" t="s">
        <v>541</v>
      </c>
      <c r="AU13" s="16" t="s">
        <v>518</v>
      </c>
    </row>
    <row r="14" spans="1:47" ht="15.75">
      <c r="A14" s="74" t="s">
        <v>146</v>
      </c>
      <c r="B14" s="75">
        <v>71</v>
      </c>
      <c r="C14" s="76" t="s">
        <v>147</v>
      </c>
      <c r="D14" s="16">
        <v>69</v>
      </c>
      <c r="E14" s="181" t="s">
        <v>442</v>
      </c>
      <c r="F14" s="163" t="s">
        <v>440</v>
      </c>
      <c r="G14" s="164" t="s">
        <v>440</v>
      </c>
      <c r="H14" s="164" t="s">
        <v>440</v>
      </c>
      <c r="I14" s="164" t="s">
        <v>441</v>
      </c>
      <c r="J14" s="164" t="s">
        <v>117</v>
      </c>
      <c r="K14" s="164" t="s">
        <v>542</v>
      </c>
      <c r="L14" s="165">
        <v>14.8</v>
      </c>
      <c r="M14" s="158" t="s">
        <v>517</v>
      </c>
      <c r="N14" s="32" t="s">
        <v>517</v>
      </c>
      <c r="O14" s="159" t="s">
        <v>447</v>
      </c>
      <c r="P14" s="19">
        <v>9.006</v>
      </c>
      <c r="Q14" s="20">
        <v>0.5677871275594578</v>
      </c>
      <c r="R14" s="17">
        <v>3.059</v>
      </c>
      <c r="S14" s="21">
        <v>0.22452171387194303</v>
      </c>
      <c r="T14" s="176">
        <v>2.9440993788819876</v>
      </c>
      <c r="U14" s="18">
        <v>2.949740434489319</v>
      </c>
      <c r="V14" s="18">
        <v>0.16136273952345906</v>
      </c>
      <c r="W14" s="17">
        <v>6.556</v>
      </c>
      <c r="X14" s="18">
        <v>0.16405960976291445</v>
      </c>
      <c r="Y14" s="17">
        <v>2.576</v>
      </c>
      <c r="Z14" s="18">
        <v>0.08921883209277433</v>
      </c>
      <c r="AA14" s="17">
        <v>2.5450310559006213</v>
      </c>
      <c r="AB14" s="19">
        <v>2.5466465773709244</v>
      </c>
      <c r="AC14" s="18">
        <v>0.07289804771339847</v>
      </c>
      <c r="AD14" s="51" t="s">
        <v>535</v>
      </c>
      <c r="AE14" s="16">
        <v>33.48</v>
      </c>
      <c r="AF14" s="179">
        <v>0.6969814241486069</v>
      </c>
      <c r="AG14" s="179">
        <v>0.3063080495356037</v>
      </c>
      <c r="AH14" s="228">
        <v>7.08</v>
      </c>
      <c r="AI14" s="228">
        <v>17.957</v>
      </c>
      <c r="AJ14" s="46">
        <v>2836</v>
      </c>
      <c r="AK14" s="46">
        <v>1929</v>
      </c>
      <c r="AL14" s="46">
        <v>907</v>
      </c>
      <c r="AM14" s="46">
        <v>3506</v>
      </c>
      <c r="AN14" s="46">
        <v>670</v>
      </c>
      <c r="AO14" s="16">
        <v>6.4</v>
      </c>
      <c r="AP14" s="16">
        <v>69.65</v>
      </c>
      <c r="AQ14" s="16" t="s">
        <v>447</v>
      </c>
      <c r="AR14" s="16" t="s">
        <v>516</v>
      </c>
      <c r="AS14" s="46">
        <v>7</v>
      </c>
      <c r="AT14" s="16" t="s">
        <v>541</v>
      </c>
      <c r="AU14" s="16" t="s">
        <v>518</v>
      </c>
    </row>
    <row r="15" spans="1:47" ht="15.75">
      <c r="A15" s="74" t="s">
        <v>148</v>
      </c>
      <c r="B15" s="75">
        <v>78</v>
      </c>
      <c r="C15" s="76" t="s">
        <v>149</v>
      </c>
      <c r="D15" s="16">
        <v>81</v>
      </c>
      <c r="E15" s="181" t="s">
        <v>442</v>
      </c>
      <c r="F15" s="163" t="s">
        <v>440</v>
      </c>
      <c r="G15" s="164" t="s">
        <v>440</v>
      </c>
      <c r="H15" s="164" t="s">
        <v>440</v>
      </c>
      <c r="I15" s="164" t="s">
        <v>441</v>
      </c>
      <c r="J15" s="164" t="s">
        <v>117</v>
      </c>
      <c r="K15" s="164" t="s">
        <v>542</v>
      </c>
      <c r="L15" s="165">
        <v>17</v>
      </c>
      <c r="M15" s="158" t="s">
        <v>517</v>
      </c>
      <c r="N15" s="32" t="s">
        <v>517</v>
      </c>
      <c r="O15" s="159" t="s">
        <v>537</v>
      </c>
      <c r="P15" s="19">
        <v>7.976999999999999</v>
      </c>
      <c r="Q15" s="20">
        <v>0.32856759832136945</v>
      </c>
      <c r="R15" s="17">
        <v>2.732</v>
      </c>
      <c r="S15" s="21">
        <v>0.2028573664206249</v>
      </c>
      <c r="T15" s="176">
        <v>2.9198389458272325</v>
      </c>
      <c r="U15" s="18">
        <v>2.9344558706733777</v>
      </c>
      <c r="V15" s="18">
        <v>0.25449113985992766</v>
      </c>
      <c r="W15" s="17">
        <v>5.497999999999999</v>
      </c>
      <c r="X15" s="18">
        <v>0.21616865843340421</v>
      </c>
      <c r="Y15" s="17">
        <v>2.418</v>
      </c>
      <c r="Z15" s="18">
        <v>0.08189424074174559</v>
      </c>
      <c r="AA15" s="17">
        <v>2.2737799834574024</v>
      </c>
      <c r="AB15" s="19">
        <v>2.276321499773675</v>
      </c>
      <c r="AC15" s="18">
        <v>0.1217203018668259</v>
      </c>
      <c r="AD15" s="51" t="s">
        <v>534</v>
      </c>
      <c r="AE15" s="16">
        <v>24.95</v>
      </c>
      <c r="AF15" s="179">
        <v>0.6946644435181326</v>
      </c>
      <c r="AG15" s="179">
        <v>0.28261775739891626</v>
      </c>
      <c r="AH15" s="228">
        <v>7.32</v>
      </c>
      <c r="AI15" s="228">
        <v>17.794</v>
      </c>
      <c r="AJ15" s="46">
        <v>2743</v>
      </c>
      <c r="AK15" s="46">
        <v>1588</v>
      </c>
      <c r="AL15" s="46">
        <v>1155</v>
      </c>
      <c r="AM15" s="46">
        <v>3376</v>
      </c>
      <c r="AN15" s="46">
        <v>633</v>
      </c>
      <c r="AO15" s="16">
        <v>5.933333333333334</v>
      </c>
      <c r="AP15" s="16">
        <v>71.25</v>
      </c>
      <c r="AQ15" s="16" t="s">
        <v>515</v>
      </c>
      <c r="AR15" s="16" t="s">
        <v>516</v>
      </c>
      <c r="AS15" s="46">
        <v>7</v>
      </c>
      <c r="AT15" s="16" t="s">
        <v>541</v>
      </c>
      <c r="AU15" s="16" t="s">
        <v>518</v>
      </c>
    </row>
    <row r="16" spans="1:47" ht="15.75">
      <c r="A16" s="74" t="s">
        <v>150</v>
      </c>
      <c r="B16" s="75">
        <v>80</v>
      </c>
      <c r="C16" s="76" t="s">
        <v>151</v>
      </c>
      <c r="D16" s="16">
        <v>82</v>
      </c>
      <c r="E16" s="181" t="s">
        <v>442</v>
      </c>
      <c r="F16" s="163" t="s">
        <v>440</v>
      </c>
      <c r="G16" s="164" t="s">
        <v>440</v>
      </c>
      <c r="H16" s="164" t="s">
        <v>440</v>
      </c>
      <c r="I16" s="164" t="s">
        <v>441</v>
      </c>
      <c r="J16" s="164" t="s">
        <v>117</v>
      </c>
      <c r="K16" s="164" t="s">
        <v>542</v>
      </c>
      <c r="L16" s="165">
        <v>13.3</v>
      </c>
      <c r="M16" s="158" t="s">
        <v>517</v>
      </c>
      <c r="N16" s="32" t="s">
        <v>517</v>
      </c>
      <c r="O16" s="159" t="s">
        <v>447</v>
      </c>
      <c r="P16" s="19">
        <v>7.806</v>
      </c>
      <c r="Q16" s="20">
        <v>0.37795355387783125</v>
      </c>
      <c r="R16" s="17">
        <v>3.414</v>
      </c>
      <c r="S16" s="21">
        <v>0.14307729068971714</v>
      </c>
      <c r="T16" s="176">
        <v>2.2864674868189807</v>
      </c>
      <c r="U16" s="18">
        <v>2.2884846978797277</v>
      </c>
      <c r="V16" s="18">
        <v>0.11384796708761365</v>
      </c>
      <c r="W16" s="17">
        <v>5.058</v>
      </c>
      <c r="X16" s="18">
        <v>0.2979485414183781</v>
      </c>
      <c r="Y16" s="17">
        <v>2.746</v>
      </c>
      <c r="Z16" s="18">
        <v>0.09215928240461678</v>
      </c>
      <c r="AA16" s="17">
        <v>1.8419519300801164</v>
      </c>
      <c r="AB16" s="19">
        <v>1.8438205747972674</v>
      </c>
      <c r="AC16" s="18">
        <v>0.12675180348797174</v>
      </c>
      <c r="AD16" s="51" t="s">
        <v>533</v>
      </c>
      <c r="AE16" s="16">
        <v>31.5</v>
      </c>
      <c r="AF16" s="179">
        <v>0.648530876494024</v>
      </c>
      <c r="AG16" s="179">
        <v>0.38994023904382474</v>
      </c>
      <c r="AH16" s="228">
        <v>5.99</v>
      </c>
      <c r="AI16" s="228">
        <v>16.081</v>
      </c>
      <c r="AJ16" s="46">
        <v>2972</v>
      </c>
      <c r="AK16" s="46">
        <v>1993</v>
      </c>
      <c r="AL16" s="46">
        <v>979</v>
      </c>
      <c r="AM16" s="46">
        <v>3395</v>
      </c>
      <c r="AN16" s="46">
        <v>423</v>
      </c>
      <c r="AO16" s="16">
        <v>6.4</v>
      </c>
      <c r="AP16" s="16">
        <v>70.45</v>
      </c>
      <c r="AQ16" s="16" t="s">
        <v>514</v>
      </c>
      <c r="AR16" s="16" t="s">
        <v>516</v>
      </c>
      <c r="AS16" s="46">
        <v>7</v>
      </c>
      <c r="AT16" s="16" t="s">
        <v>541</v>
      </c>
      <c r="AU16" s="16" t="s">
        <v>518</v>
      </c>
    </row>
    <row r="17" spans="1:47" ht="15.75">
      <c r="A17" s="74" t="s">
        <v>152</v>
      </c>
      <c r="B17" s="75">
        <v>81</v>
      </c>
      <c r="C17" s="76" t="s">
        <v>153</v>
      </c>
      <c r="D17" s="16">
        <v>72</v>
      </c>
      <c r="E17" s="181" t="s">
        <v>442</v>
      </c>
      <c r="F17" s="163" t="s">
        <v>440</v>
      </c>
      <c r="G17" s="164" t="s">
        <v>440</v>
      </c>
      <c r="H17" s="164" t="s">
        <v>440</v>
      </c>
      <c r="I17" s="164" t="s">
        <v>441</v>
      </c>
      <c r="J17" s="164" t="s">
        <v>538</v>
      </c>
      <c r="K17" s="164" t="s">
        <v>444</v>
      </c>
      <c r="L17" s="165">
        <v>11.5</v>
      </c>
      <c r="M17" s="158" t="s">
        <v>517</v>
      </c>
      <c r="N17" s="32" t="s">
        <v>517</v>
      </c>
      <c r="O17" s="159" t="s">
        <v>447</v>
      </c>
      <c r="P17" s="19">
        <v>8.078999999999999</v>
      </c>
      <c r="Q17" s="20">
        <v>0.3604457117391137</v>
      </c>
      <c r="R17" s="17">
        <v>3.367</v>
      </c>
      <c r="S17" s="21">
        <v>0.2148410264978839</v>
      </c>
      <c r="T17" s="176">
        <v>2.399465399465399</v>
      </c>
      <c r="U17" s="18">
        <v>2.4030265102998762</v>
      </c>
      <c r="V17" s="18">
        <v>0.07610330706865383</v>
      </c>
      <c r="W17" s="17">
        <v>5.244</v>
      </c>
      <c r="X17" s="18">
        <v>0.3338396155175247</v>
      </c>
      <c r="Y17" s="17">
        <v>2.775</v>
      </c>
      <c r="Z17" s="18">
        <v>0.1441642581687058</v>
      </c>
      <c r="AA17" s="17">
        <v>1.8897297297297297</v>
      </c>
      <c r="AB17" s="19">
        <v>1.8920460252089124</v>
      </c>
      <c r="AC17" s="18">
        <v>0.11629329238729455</v>
      </c>
      <c r="AD17" s="51" t="s">
        <v>534</v>
      </c>
      <c r="AE17" s="16">
        <v>31.75</v>
      </c>
      <c r="AF17" s="179">
        <v>0.6462748234039718</v>
      </c>
      <c r="AG17" s="179">
        <v>0.1841929894708783</v>
      </c>
      <c r="AH17" s="228">
        <v>6.66</v>
      </c>
      <c r="AI17" s="228">
        <v>16.495</v>
      </c>
      <c r="AJ17" s="46">
        <v>2904</v>
      </c>
      <c r="AK17" s="46">
        <v>2183</v>
      </c>
      <c r="AL17" s="46">
        <v>721</v>
      </c>
      <c r="AM17" s="46">
        <v>3568</v>
      </c>
      <c r="AN17" s="46">
        <v>664</v>
      </c>
      <c r="AO17" s="16">
        <v>6.666666666666667</v>
      </c>
      <c r="AP17" s="16">
        <v>72</v>
      </c>
      <c r="AQ17" s="16" t="s">
        <v>514</v>
      </c>
      <c r="AR17" s="16" t="s">
        <v>516</v>
      </c>
      <c r="AS17" s="46">
        <v>7</v>
      </c>
      <c r="AT17" s="16" t="s">
        <v>541</v>
      </c>
      <c r="AU17" s="16" t="s">
        <v>518</v>
      </c>
    </row>
    <row r="18" spans="1:47" ht="15.75">
      <c r="A18" s="74" t="s">
        <v>154</v>
      </c>
      <c r="B18" s="75">
        <v>83</v>
      </c>
      <c r="C18" s="76" t="s">
        <v>155</v>
      </c>
      <c r="D18" s="16">
        <v>66</v>
      </c>
      <c r="E18" s="181" t="s">
        <v>442</v>
      </c>
      <c r="F18" s="163" t="s">
        <v>440</v>
      </c>
      <c r="G18" s="164" t="s">
        <v>440</v>
      </c>
      <c r="H18" s="164" t="s">
        <v>440</v>
      </c>
      <c r="I18" s="164" t="s">
        <v>441</v>
      </c>
      <c r="J18" s="164" t="s">
        <v>117</v>
      </c>
      <c r="K18" s="164" t="s">
        <v>542</v>
      </c>
      <c r="L18" s="165">
        <v>14</v>
      </c>
      <c r="M18" s="158" t="s">
        <v>517</v>
      </c>
      <c r="N18" s="32" t="s">
        <v>517</v>
      </c>
      <c r="O18" s="159" t="s">
        <v>447</v>
      </c>
      <c r="P18" s="19">
        <v>7.8549999999999995</v>
      </c>
      <c r="Q18" s="20">
        <v>0.5042541246457222</v>
      </c>
      <c r="R18" s="17">
        <v>3.522</v>
      </c>
      <c r="S18" s="21">
        <v>0.21668205073589178</v>
      </c>
      <c r="T18" s="176">
        <v>2.230266893810335</v>
      </c>
      <c r="U18" s="18">
        <v>2.235633558221627</v>
      </c>
      <c r="V18" s="18">
        <v>0.16943833868204483</v>
      </c>
      <c r="W18" s="17">
        <v>5.183</v>
      </c>
      <c r="X18" s="18">
        <v>0.2038000109039338</v>
      </c>
      <c r="Y18" s="17">
        <v>2.8729999999999998</v>
      </c>
      <c r="Z18" s="18">
        <v>0.21349212840030235</v>
      </c>
      <c r="AA18" s="17">
        <v>1.804037591367908</v>
      </c>
      <c r="AB18" s="19">
        <v>1.8140379274085014</v>
      </c>
      <c r="AC18" s="18">
        <v>0.17011069168404333</v>
      </c>
      <c r="AD18" s="51" t="s">
        <v>533</v>
      </c>
      <c r="AE18" s="16">
        <v>34.15</v>
      </c>
      <c r="AF18" s="179">
        <v>0.6608888069334318</v>
      </c>
      <c r="AG18" s="179">
        <v>0.24414530702563159</v>
      </c>
      <c r="AH18" s="228">
        <v>6.99</v>
      </c>
      <c r="AI18" s="228">
        <v>16.578</v>
      </c>
      <c r="AJ18" s="46">
        <v>3472</v>
      </c>
      <c r="AK18" s="46">
        <v>2369</v>
      </c>
      <c r="AL18" s="46">
        <v>1103</v>
      </c>
      <c r="AM18" s="46">
        <v>3919</v>
      </c>
      <c r="AN18" s="46">
        <v>447</v>
      </c>
      <c r="AO18" s="16">
        <v>6.533333333333333</v>
      </c>
      <c r="AP18" s="16">
        <v>71.3</v>
      </c>
      <c r="AQ18" s="16" t="s">
        <v>514</v>
      </c>
      <c r="AR18" s="16" t="s">
        <v>516</v>
      </c>
      <c r="AS18" s="46">
        <v>7</v>
      </c>
      <c r="AT18" s="16" t="s">
        <v>541</v>
      </c>
      <c r="AU18" s="16" t="s">
        <v>518</v>
      </c>
    </row>
    <row r="19" spans="1:47" ht="15.75">
      <c r="A19" s="74" t="s">
        <v>156</v>
      </c>
      <c r="B19" s="75">
        <v>85</v>
      </c>
      <c r="C19" s="207" t="s">
        <v>91</v>
      </c>
      <c r="D19" s="16">
        <v>87</v>
      </c>
      <c r="E19" s="181" t="s">
        <v>442</v>
      </c>
      <c r="F19" s="163" t="s">
        <v>440</v>
      </c>
      <c r="G19" s="164" t="s">
        <v>440</v>
      </c>
      <c r="H19" s="164" t="s">
        <v>440</v>
      </c>
      <c r="I19" s="164" t="s">
        <v>441</v>
      </c>
      <c r="J19" s="164" t="s">
        <v>117</v>
      </c>
      <c r="K19" s="164" t="s">
        <v>542</v>
      </c>
      <c r="L19" s="165">
        <v>16</v>
      </c>
      <c r="M19" s="158" t="s">
        <v>517</v>
      </c>
      <c r="N19" s="32" t="s">
        <v>517</v>
      </c>
      <c r="O19" s="159" t="s">
        <v>447</v>
      </c>
      <c r="P19" s="19">
        <v>9.254999999999999</v>
      </c>
      <c r="Q19" s="20">
        <v>0.3720886991027934</v>
      </c>
      <c r="R19" s="17">
        <v>2.836</v>
      </c>
      <c r="S19" s="21">
        <v>0.09131143289740844</v>
      </c>
      <c r="T19" s="176">
        <v>3.2633991537376583</v>
      </c>
      <c r="U19" s="18">
        <v>3.2667978029653013</v>
      </c>
      <c r="V19" s="18">
        <v>0.1779667190963408</v>
      </c>
      <c r="W19" s="17">
        <v>6.083</v>
      </c>
      <c r="X19" s="18">
        <v>0.27199060441289385</v>
      </c>
      <c r="Y19" s="17">
        <v>2.444</v>
      </c>
      <c r="Z19" s="18">
        <v>0.10156552345928317</v>
      </c>
      <c r="AA19" s="17">
        <v>2.4889525368248773</v>
      </c>
      <c r="AB19" s="19">
        <v>2.493170977122849</v>
      </c>
      <c r="AC19" s="18">
        <v>0.15645923673325918</v>
      </c>
      <c r="AD19" s="51" t="s">
        <v>535</v>
      </c>
      <c r="AE19" s="16">
        <v>30.95</v>
      </c>
      <c r="AF19" s="179">
        <v>0.584721352536005</v>
      </c>
      <c r="AG19" s="179">
        <v>0.15216030056355667</v>
      </c>
      <c r="AH19" s="228">
        <v>6.91</v>
      </c>
      <c r="AI19" s="228">
        <v>14.874</v>
      </c>
      <c r="AJ19" s="46">
        <v>3020</v>
      </c>
      <c r="AK19" s="46">
        <v>1879</v>
      </c>
      <c r="AL19" s="46">
        <v>1141</v>
      </c>
      <c r="AM19" s="46">
        <v>3410</v>
      </c>
      <c r="AN19" s="46">
        <v>390</v>
      </c>
      <c r="AO19" s="16">
        <v>6.333333333333333</v>
      </c>
      <c r="AP19" s="16">
        <v>71.2</v>
      </c>
      <c r="AQ19" s="16" t="s">
        <v>514</v>
      </c>
      <c r="AR19" s="16" t="s">
        <v>517</v>
      </c>
      <c r="AS19" s="46">
        <v>7</v>
      </c>
      <c r="AT19" s="16" t="s">
        <v>541</v>
      </c>
      <c r="AU19" s="16" t="s">
        <v>518</v>
      </c>
    </row>
    <row r="20" spans="1:47" s="284" customFormat="1" ht="15.75">
      <c r="A20" s="263" t="s">
        <v>157</v>
      </c>
      <c r="B20" s="264">
        <v>97</v>
      </c>
      <c r="C20" s="265" t="s">
        <v>90</v>
      </c>
      <c r="D20" s="266">
        <v>72</v>
      </c>
      <c r="E20" s="267" t="s">
        <v>442</v>
      </c>
      <c r="F20" s="268" t="s">
        <v>440</v>
      </c>
      <c r="G20" s="269" t="s">
        <v>440</v>
      </c>
      <c r="H20" s="269" t="s">
        <v>440</v>
      </c>
      <c r="I20" s="269" t="s">
        <v>441</v>
      </c>
      <c r="J20" s="269" t="s">
        <v>117</v>
      </c>
      <c r="K20" s="269" t="s">
        <v>542</v>
      </c>
      <c r="L20" s="270">
        <v>16.6</v>
      </c>
      <c r="M20" s="271" t="s">
        <v>517</v>
      </c>
      <c r="N20" s="272" t="s">
        <v>517</v>
      </c>
      <c r="O20" s="273" t="s">
        <v>447</v>
      </c>
      <c r="P20" s="274">
        <v>8.853</v>
      </c>
      <c r="Q20" s="275">
        <v>0.3200711726406419</v>
      </c>
      <c r="R20" s="276">
        <v>2.766</v>
      </c>
      <c r="S20" s="277">
        <v>0.11266469426281156</v>
      </c>
      <c r="T20" s="278">
        <v>3.200650759219089</v>
      </c>
      <c r="U20" s="279">
        <v>3.204380336703397</v>
      </c>
      <c r="V20" s="279">
        <v>0.14997669681868425</v>
      </c>
      <c r="W20" s="276">
        <v>6.1579999999999995</v>
      </c>
      <c r="X20" s="279">
        <v>0.240776521557502</v>
      </c>
      <c r="Y20" s="276">
        <v>2.4</v>
      </c>
      <c r="Z20" s="279">
        <v>0.11728408057173256</v>
      </c>
      <c r="AA20" s="276">
        <v>2.5658333333333334</v>
      </c>
      <c r="AB20" s="274">
        <v>2.5687480297998584</v>
      </c>
      <c r="AC20" s="279">
        <v>0.10507087761772103</v>
      </c>
      <c r="AD20" s="280" t="s">
        <v>535</v>
      </c>
      <c r="AE20" s="266">
        <v>28.74</v>
      </c>
      <c r="AF20" s="281">
        <v>0.7477526559520568</v>
      </c>
      <c r="AG20" s="281">
        <v>0.4843366929991828</v>
      </c>
      <c r="AH20" s="282">
        <v>7.25</v>
      </c>
      <c r="AI20" s="282">
        <v>16.701</v>
      </c>
      <c r="AJ20" s="283">
        <v>3167</v>
      </c>
      <c r="AK20" s="283">
        <v>1943</v>
      </c>
      <c r="AL20" s="283">
        <v>1224</v>
      </c>
      <c r="AM20" s="283">
        <v>3408</v>
      </c>
      <c r="AN20" s="283">
        <v>241</v>
      </c>
      <c r="AO20" s="266">
        <v>6.4</v>
      </c>
      <c r="AP20" s="266">
        <v>71.2</v>
      </c>
      <c r="AQ20" s="266" t="s">
        <v>514</v>
      </c>
      <c r="AR20" s="266" t="s">
        <v>517</v>
      </c>
      <c r="AS20" s="283">
        <v>7</v>
      </c>
      <c r="AT20" s="266" t="s">
        <v>541</v>
      </c>
      <c r="AU20" s="266" t="s">
        <v>518</v>
      </c>
    </row>
    <row r="21" spans="1:47" ht="15.75">
      <c r="A21" s="74" t="s">
        <v>158</v>
      </c>
      <c r="B21" s="75">
        <v>98</v>
      </c>
      <c r="C21" s="76" t="s">
        <v>159</v>
      </c>
      <c r="D21" s="16">
        <v>66</v>
      </c>
      <c r="E21" s="181" t="s">
        <v>442</v>
      </c>
      <c r="F21" s="163" t="s">
        <v>440</v>
      </c>
      <c r="G21" s="164" t="s">
        <v>440</v>
      </c>
      <c r="H21" s="164" t="s">
        <v>440</v>
      </c>
      <c r="I21" s="164" t="s">
        <v>441</v>
      </c>
      <c r="J21" s="164" t="s">
        <v>117</v>
      </c>
      <c r="K21" s="164" t="s">
        <v>542</v>
      </c>
      <c r="L21" s="165">
        <v>15</v>
      </c>
      <c r="M21" s="158" t="s">
        <v>517</v>
      </c>
      <c r="N21" s="32" t="s">
        <v>517</v>
      </c>
      <c r="O21" s="159" t="s">
        <v>447</v>
      </c>
      <c r="P21" s="19">
        <v>9.976</v>
      </c>
      <c r="Q21" s="20">
        <v>0.264457516016765</v>
      </c>
      <c r="R21" s="17">
        <v>3.2019999999999995</v>
      </c>
      <c r="S21" s="21">
        <v>0.09437513796902297</v>
      </c>
      <c r="T21" s="176">
        <v>3.115552779512805</v>
      </c>
      <c r="U21" s="18">
        <v>3.118083395900625</v>
      </c>
      <c r="V21" s="18">
        <v>0.12572842030508405</v>
      </c>
      <c r="W21" s="17">
        <v>6.8469999999999995</v>
      </c>
      <c r="X21" s="18">
        <v>0.2549531547384853</v>
      </c>
      <c r="Y21" s="17">
        <v>2.518</v>
      </c>
      <c r="Z21" s="18">
        <v>0.08390470785361409</v>
      </c>
      <c r="AA21" s="17">
        <v>2.7192216044479744</v>
      </c>
      <c r="AB21" s="19">
        <v>2.7202045475793937</v>
      </c>
      <c r="AC21" s="18">
        <v>0.08962591676436193</v>
      </c>
      <c r="AD21" s="51" t="s">
        <v>535</v>
      </c>
      <c r="AE21" s="16">
        <v>35.39</v>
      </c>
      <c r="AF21" s="179">
        <v>0.6205277848261863</v>
      </c>
      <c r="AG21" s="179">
        <v>0.18206039076376554</v>
      </c>
      <c r="AH21" s="228">
        <v>6.58</v>
      </c>
      <c r="AI21" s="228">
        <v>16.452</v>
      </c>
      <c r="AJ21" s="46">
        <v>3232</v>
      </c>
      <c r="AK21" s="46">
        <v>2116</v>
      </c>
      <c r="AL21" s="46">
        <v>1116</v>
      </c>
      <c r="AM21" s="46">
        <v>3589</v>
      </c>
      <c r="AN21" s="46">
        <v>357</v>
      </c>
      <c r="AO21" s="16">
        <v>6.466666666666667</v>
      </c>
      <c r="AP21" s="16">
        <v>70.55</v>
      </c>
      <c r="AQ21" s="16" t="s">
        <v>514</v>
      </c>
      <c r="AR21" s="16" t="s">
        <v>516</v>
      </c>
      <c r="AS21" s="46">
        <v>7</v>
      </c>
      <c r="AT21" s="16" t="s">
        <v>541</v>
      </c>
      <c r="AU21" s="16" t="s">
        <v>518</v>
      </c>
    </row>
    <row r="22" spans="1:47" ht="15.75">
      <c r="A22" s="74" t="s">
        <v>160</v>
      </c>
      <c r="B22" s="75">
        <v>100</v>
      </c>
      <c r="C22" s="76" t="s">
        <v>161</v>
      </c>
      <c r="D22" s="16">
        <v>76</v>
      </c>
      <c r="E22" s="181" t="s">
        <v>442</v>
      </c>
      <c r="F22" s="163" t="s">
        <v>440</v>
      </c>
      <c r="G22" s="164" t="s">
        <v>440</v>
      </c>
      <c r="H22" s="164" t="s">
        <v>440</v>
      </c>
      <c r="I22" s="164" t="s">
        <v>441</v>
      </c>
      <c r="J22" s="164" t="s">
        <v>117</v>
      </c>
      <c r="K22" s="164" t="s">
        <v>542</v>
      </c>
      <c r="L22" s="165">
        <v>19.8</v>
      </c>
      <c r="M22" s="158" t="s">
        <v>517</v>
      </c>
      <c r="N22" s="32" t="s">
        <v>517</v>
      </c>
      <c r="O22" s="159" t="s">
        <v>537</v>
      </c>
      <c r="P22" s="19">
        <v>9.343</v>
      </c>
      <c r="Q22" s="20">
        <v>0.44696631739860854</v>
      </c>
      <c r="R22" s="17">
        <v>2.713</v>
      </c>
      <c r="S22" s="21">
        <v>0.137763888188769</v>
      </c>
      <c r="T22" s="176">
        <v>3.443789163287873</v>
      </c>
      <c r="U22" s="18">
        <v>3.4490093101884263</v>
      </c>
      <c r="V22" s="18">
        <v>0.18858527466929226</v>
      </c>
      <c r="W22" s="17">
        <v>6.961</v>
      </c>
      <c r="X22" s="18">
        <v>0.5188545075452325</v>
      </c>
      <c r="Y22" s="17">
        <v>2.1870000000000003</v>
      </c>
      <c r="Z22" s="18">
        <v>0.16465789450318186</v>
      </c>
      <c r="AA22" s="17">
        <v>3.182898948331047</v>
      </c>
      <c r="AB22" s="19">
        <v>3.20649064863375</v>
      </c>
      <c r="AC22" s="18">
        <v>0.4078113517271152</v>
      </c>
      <c r="AD22" s="51" t="s">
        <v>122</v>
      </c>
      <c r="AE22" s="16">
        <v>29.84</v>
      </c>
      <c r="AF22" s="179">
        <v>0.8052469135802469</v>
      </c>
      <c r="AG22" s="179">
        <v>0.5771604938271605</v>
      </c>
      <c r="AH22" s="228">
        <v>7.07</v>
      </c>
      <c r="AI22" s="228">
        <v>16.672</v>
      </c>
      <c r="AJ22" s="46">
        <v>3227</v>
      </c>
      <c r="AK22" s="46">
        <v>1782</v>
      </c>
      <c r="AL22" s="46">
        <v>1445</v>
      </c>
      <c r="AM22" s="46">
        <v>3146</v>
      </c>
      <c r="AN22" s="46">
        <v>-81</v>
      </c>
      <c r="AO22" s="16">
        <v>6.066666666666666</v>
      </c>
      <c r="AP22" s="16">
        <v>78.2</v>
      </c>
      <c r="AQ22" s="16" t="s">
        <v>447</v>
      </c>
      <c r="AR22" s="16" t="s">
        <v>516</v>
      </c>
      <c r="AS22" s="46">
        <v>1</v>
      </c>
      <c r="AT22" s="16" t="s">
        <v>541</v>
      </c>
      <c r="AU22" s="16" t="s">
        <v>518</v>
      </c>
    </row>
    <row r="23" spans="1:47" ht="15.75">
      <c r="A23" s="74" t="s">
        <v>162</v>
      </c>
      <c r="B23" s="75">
        <v>101</v>
      </c>
      <c r="C23" s="76" t="s">
        <v>163</v>
      </c>
      <c r="D23" s="16">
        <v>59</v>
      </c>
      <c r="E23" s="181" t="s">
        <v>442</v>
      </c>
      <c r="F23" s="163" t="s">
        <v>440</v>
      </c>
      <c r="G23" s="164" t="s">
        <v>440</v>
      </c>
      <c r="H23" s="164" t="s">
        <v>440</v>
      </c>
      <c r="I23" s="164" t="s">
        <v>441</v>
      </c>
      <c r="J23" s="164" t="s">
        <v>117</v>
      </c>
      <c r="K23" s="164" t="s">
        <v>543</v>
      </c>
      <c r="L23" s="165">
        <v>17.2</v>
      </c>
      <c r="M23" s="158" t="s">
        <v>517</v>
      </c>
      <c r="N23" s="32" t="s">
        <v>517</v>
      </c>
      <c r="O23" s="159" t="s">
        <v>537</v>
      </c>
      <c r="P23" s="19">
        <v>9.697999999999999</v>
      </c>
      <c r="Q23" s="20">
        <v>0.40810673985015855</v>
      </c>
      <c r="R23" s="17">
        <v>2.353</v>
      </c>
      <c r="S23" s="21">
        <v>0.1401626039839269</v>
      </c>
      <c r="T23" s="176">
        <v>4.121546961325966</v>
      </c>
      <c r="U23" s="18">
        <v>4.131127363243938</v>
      </c>
      <c r="V23" s="18">
        <v>0.24144234702506576</v>
      </c>
      <c r="W23" s="17">
        <v>6.287000000000001</v>
      </c>
      <c r="X23" s="18">
        <v>0.16343874149726334</v>
      </c>
      <c r="Y23" s="17">
        <v>2.036</v>
      </c>
      <c r="Z23" s="18">
        <v>0.12158216243438982</v>
      </c>
      <c r="AA23" s="17">
        <v>3.0879174852652262</v>
      </c>
      <c r="AB23" s="19">
        <v>3.0962929662363576</v>
      </c>
      <c r="AC23" s="18">
        <v>0.16879835069771346</v>
      </c>
      <c r="AD23" s="51" t="s">
        <v>122</v>
      </c>
      <c r="AE23" s="16">
        <v>24.45</v>
      </c>
      <c r="AF23" s="179">
        <v>0.677639046538025</v>
      </c>
      <c r="AG23" s="179">
        <v>0.3548997351494514</v>
      </c>
      <c r="AH23" s="228">
        <v>6.66</v>
      </c>
      <c r="AI23" s="228">
        <v>15.395</v>
      </c>
      <c r="AJ23" s="46">
        <v>2953</v>
      </c>
      <c r="AK23" s="46">
        <v>2145</v>
      </c>
      <c r="AL23" s="46">
        <v>808</v>
      </c>
      <c r="AM23" s="46">
        <v>3853</v>
      </c>
      <c r="AN23" s="46">
        <v>900</v>
      </c>
      <c r="AO23" s="16">
        <v>6.466666666666667</v>
      </c>
      <c r="AP23" s="16">
        <v>71.2</v>
      </c>
      <c r="AQ23" s="16" t="s">
        <v>514</v>
      </c>
      <c r="AR23" s="16" t="s">
        <v>517</v>
      </c>
      <c r="AS23" s="46">
        <v>7</v>
      </c>
      <c r="AT23" s="16" t="s">
        <v>541</v>
      </c>
      <c r="AU23" s="16" t="s">
        <v>518</v>
      </c>
    </row>
    <row r="24" spans="1:47" ht="15.75">
      <c r="A24" s="74" t="s">
        <v>164</v>
      </c>
      <c r="B24" s="75">
        <v>104</v>
      </c>
      <c r="C24" s="207" t="s">
        <v>89</v>
      </c>
      <c r="D24" s="16">
        <v>55</v>
      </c>
      <c r="E24" s="181" t="s">
        <v>442</v>
      </c>
      <c r="F24" s="163" t="s">
        <v>440</v>
      </c>
      <c r="G24" s="164" t="s">
        <v>440</v>
      </c>
      <c r="H24" s="164" t="s">
        <v>440</v>
      </c>
      <c r="I24" s="164" t="s">
        <v>441</v>
      </c>
      <c r="J24" s="164" t="s">
        <v>117</v>
      </c>
      <c r="K24" s="164" t="s">
        <v>444</v>
      </c>
      <c r="L24" s="165">
        <v>12</v>
      </c>
      <c r="M24" s="158" t="s">
        <v>517</v>
      </c>
      <c r="N24" s="32" t="s">
        <v>517</v>
      </c>
      <c r="O24" s="159" t="s">
        <v>537</v>
      </c>
      <c r="P24" s="19">
        <v>8.672999999999998</v>
      </c>
      <c r="Q24" s="20">
        <v>0.21411575270298333</v>
      </c>
      <c r="R24" s="17">
        <v>3.156</v>
      </c>
      <c r="S24" s="21">
        <v>0.07366591251499226</v>
      </c>
      <c r="T24" s="176">
        <v>2.7480988593155886</v>
      </c>
      <c r="U24" s="18">
        <v>2.7490013856656548</v>
      </c>
      <c r="V24" s="18">
        <v>0.0783104807681592</v>
      </c>
      <c r="W24" s="17">
        <v>5.552999999999999</v>
      </c>
      <c r="X24" s="18">
        <v>0.2734572889664836</v>
      </c>
      <c r="Y24" s="17">
        <v>2.5420000000000003</v>
      </c>
      <c r="Z24" s="18">
        <v>0.09531235200352138</v>
      </c>
      <c r="AA24" s="17">
        <v>2.1845003933910303</v>
      </c>
      <c r="AB24" s="19">
        <v>2.1859939765337955</v>
      </c>
      <c r="AC24" s="18">
        <v>0.11177722095770519</v>
      </c>
      <c r="AD24" s="51" t="s">
        <v>534</v>
      </c>
      <c r="AE24" s="16">
        <v>29.87</v>
      </c>
      <c r="AF24" s="179">
        <v>0.6648718900854067</v>
      </c>
      <c r="AG24" s="179">
        <v>0.13200891199405868</v>
      </c>
      <c r="AH24" s="228">
        <v>6.83</v>
      </c>
      <c r="AI24" s="228">
        <v>15.979</v>
      </c>
      <c r="AJ24" s="46">
        <v>3184</v>
      </c>
      <c r="AK24" s="46">
        <v>1829</v>
      </c>
      <c r="AL24" s="46">
        <v>1355</v>
      </c>
      <c r="AM24" s="46">
        <v>3328</v>
      </c>
      <c r="AN24" s="46">
        <v>144</v>
      </c>
      <c r="AO24" s="16">
        <v>6.133333333333334</v>
      </c>
      <c r="AP24" s="16">
        <v>73.5</v>
      </c>
      <c r="AQ24" s="16" t="s">
        <v>514</v>
      </c>
      <c r="AR24" s="16" t="s">
        <v>516</v>
      </c>
      <c r="AS24" s="46">
        <v>7</v>
      </c>
      <c r="AT24" s="16" t="s">
        <v>541</v>
      </c>
      <c r="AU24" s="16" t="s">
        <v>518</v>
      </c>
    </row>
    <row r="25" spans="1:47" ht="15.75">
      <c r="A25" s="74" t="s">
        <v>165</v>
      </c>
      <c r="B25" s="75">
        <v>105</v>
      </c>
      <c r="C25" s="76" t="s">
        <v>166</v>
      </c>
      <c r="D25" s="16">
        <v>77</v>
      </c>
      <c r="E25" s="181" t="s">
        <v>442</v>
      </c>
      <c r="F25" s="163" t="s">
        <v>440</v>
      </c>
      <c r="G25" s="164" t="s">
        <v>440</v>
      </c>
      <c r="H25" s="164" t="s">
        <v>440</v>
      </c>
      <c r="I25" s="164" t="s">
        <v>441</v>
      </c>
      <c r="J25" s="164" t="s">
        <v>117</v>
      </c>
      <c r="K25" s="164" t="s">
        <v>448</v>
      </c>
      <c r="L25" s="165">
        <v>15.8</v>
      </c>
      <c r="M25" s="158" t="s">
        <v>517</v>
      </c>
      <c r="N25" s="32" t="s">
        <v>517</v>
      </c>
      <c r="O25" s="159" t="s">
        <v>447</v>
      </c>
      <c r="P25" s="19">
        <v>6.871</v>
      </c>
      <c r="Q25" s="20">
        <v>0.38050989182642614</v>
      </c>
      <c r="R25" s="17">
        <v>3.2239999999999993</v>
      </c>
      <c r="S25" s="21">
        <v>0.1802590728183644</v>
      </c>
      <c r="T25" s="176">
        <v>2.13120347394541</v>
      </c>
      <c r="U25" s="18">
        <v>2.13447644571031</v>
      </c>
      <c r="V25" s="18">
        <v>0.12134878985765926</v>
      </c>
      <c r="W25" s="17">
        <v>4.273000000000001</v>
      </c>
      <c r="X25" s="18">
        <v>0.21401194151521014</v>
      </c>
      <c r="Y25" s="17">
        <v>2.6929999999999996</v>
      </c>
      <c r="Z25" s="18">
        <v>0.11372969904315335</v>
      </c>
      <c r="AA25" s="17">
        <v>1.5867062755291501</v>
      </c>
      <c r="AB25" s="19">
        <v>1.588956900213331</v>
      </c>
      <c r="AC25" s="18">
        <v>0.09748793790387629</v>
      </c>
      <c r="AD25" s="51" t="s">
        <v>533</v>
      </c>
      <c r="AE25" s="16">
        <v>24.83</v>
      </c>
      <c r="AF25" s="179">
        <v>0.68600129617628</v>
      </c>
      <c r="AG25" s="179">
        <v>0.46143875567077125</v>
      </c>
      <c r="AH25" s="228">
        <v>5.08</v>
      </c>
      <c r="AI25" s="228">
        <v>17.071</v>
      </c>
      <c r="AJ25" s="46">
        <v>2656</v>
      </c>
      <c r="AK25" s="46">
        <v>1764</v>
      </c>
      <c r="AL25" s="46">
        <v>892</v>
      </c>
      <c r="AM25" s="46">
        <v>3081</v>
      </c>
      <c r="AN25" s="46">
        <v>425</v>
      </c>
      <c r="AO25" s="16">
        <v>6.333333333333333</v>
      </c>
      <c r="AP25" s="16">
        <v>69.65</v>
      </c>
      <c r="AQ25" s="16" t="s">
        <v>515</v>
      </c>
      <c r="AR25" s="16" t="s">
        <v>517</v>
      </c>
      <c r="AS25" s="46">
        <v>7</v>
      </c>
      <c r="AT25" s="16" t="s">
        <v>541</v>
      </c>
      <c r="AU25" s="16" t="s">
        <v>518</v>
      </c>
    </row>
    <row r="26" spans="1:47" ht="15.75">
      <c r="A26" s="74" t="s">
        <v>167</v>
      </c>
      <c r="B26" s="75">
        <v>108</v>
      </c>
      <c r="C26" s="76" t="s">
        <v>168</v>
      </c>
      <c r="D26" s="16">
        <v>69</v>
      </c>
      <c r="E26" s="181" t="s">
        <v>442</v>
      </c>
      <c r="F26" s="163" t="s">
        <v>440</v>
      </c>
      <c r="G26" s="164" t="s">
        <v>440</v>
      </c>
      <c r="H26" s="164" t="s">
        <v>440</v>
      </c>
      <c r="I26" s="164" t="s">
        <v>441</v>
      </c>
      <c r="J26" s="164" t="s">
        <v>117</v>
      </c>
      <c r="K26" s="164" t="s">
        <v>542</v>
      </c>
      <c r="L26" s="165">
        <v>12.4</v>
      </c>
      <c r="M26" s="158" t="s">
        <v>517</v>
      </c>
      <c r="N26" s="32" t="s">
        <v>517</v>
      </c>
      <c r="O26" s="159" t="s">
        <v>537</v>
      </c>
      <c r="P26" s="19">
        <v>8.898</v>
      </c>
      <c r="Q26" s="20">
        <v>0.3604565006889001</v>
      </c>
      <c r="R26" s="17">
        <v>2.434</v>
      </c>
      <c r="S26" s="21">
        <v>0.10112698288125074</v>
      </c>
      <c r="T26" s="176">
        <v>3.6557107641741986</v>
      </c>
      <c r="U26" s="18">
        <v>3.664025362311475</v>
      </c>
      <c r="V26" s="18">
        <v>0.2559824816435942</v>
      </c>
      <c r="W26" s="17">
        <v>6.1049999999999995</v>
      </c>
      <c r="X26" s="18">
        <v>0.22302217129446195</v>
      </c>
      <c r="Y26" s="17">
        <v>2.012</v>
      </c>
      <c r="Z26" s="18">
        <v>0.08841819822738464</v>
      </c>
      <c r="AA26" s="17">
        <v>3.034294234592445</v>
      </c>
      <c r="AB26" s="19">
        <v>3.0396698911573035</v>
      </c>
      <c r="AC26" s="18">
        <v>0.1791070715728008</v>
      </c>
      <c r="AD26" s="51" t="s">
        <v>122</v>
      </c>
      <c r="AE26" s="16">
        <v>22.23</v>
      </c>
      <c r="AF26" s="179">
        <v>0.6561298590346005</v>
      </c>
      <c r="AG26" s="179">
        <v>0.4775736864587783</v>
      </c>
      <c r="AH26" s="228">
        <v>7.99</v>
      </c>
      <c r="AI26" s="228">
        <v>16.02</v>
      </c>
      <c r="AJ26" s="46">
        <v>2236</v>
      </c>
      <c r="AK26" s="46">
        <v>1398</v>
      </c>
      <c r="AL26" s="46">
        <v>838</v>
      </c>
      <c r="AM26" s="46">
        <v>3161</v>
      </c>
      <c r="AN26" s="46">
        <v>925</v>
      </c>
      <c r="AO26" s="16">
        <v>6</v>
      </c>
      <c r="AP26" s="16">
        <v>77.55</v>
      </c>
      <c r="AQ26" s="16" t="s">
        <v>515</v>
      </c>
      <c r="AR26" s="16" t="s">
        <v>517</v>
      </c>
      <c r="AS26" s="46">
        <v>1</v>
      </c>
      <c r="AT26" s="16" t="s">
        <v>541</v>
      </c>
      <c r="AU26" s="16" t="s">
        <v>518</v>
      </c>
    </row>
    <row r="27" spans="1:47" ht="15.75">
      <c r="A27" s="74" t="s">
        <v>169</v>
      </c>
      <c r="B27" s="75">
        <v>109</v>
      </c>
      <c r="C27" s="207" t="s">
        <v>88</v>
      </c>
      <c r="D27" s="16">
        <v>63</v>
      </c>
      <c r="E27" s="181" t="s">
        <v>442</v>
      </c>
      <c r="F27" s="163" t="s">
        <v>440</v>
      </c>
      <c r="G27" s="164" t="s">
        <v>440</v>
      </c>
      <c r="H27" s="164" t="s">
        <v>440</v>
      </c>
      <c r="I27" s="164" t="s">
        <v>441</v>
      </c>
      <c r="J27" s="164" t="s">
        <v>117</v>
      </c>
      <c r="K27" s="164" t="s">
        <v>448</v>
      </c>
      <c r="L27" s="165">
        <v>11.7</v>
      </c>
      <c r="M27" s="158" t="s">
        <v>517</v>
      </c>
      <c r="N27" s="32" t="s">
        <v>517</v>
      </c>
      <c r="O27" s="159" t="s">
        <v>537</v>
      </c>
      <c r="P27" s="19">
        <v>6.932</v>
      </c>
      <c r="Q27" s="20">
        <v>0.4356298122641699</v>
      </c>
      <c r="R27" s="17">
        <v>3.162</v>
      </c>
      <c r="S27" s="21">
        <v>0.1550483795465125</v>
      </c>
      <c r="T27" s="176">
        <v>2.192283364958887</v>
      </c>
      <c r="U27" s="18">
        <v>2.1953432471753773</v>
      </c>
      <c r="V27" s="18">
        <v>0.15114270681048375</v>
      </c>
      <c r="W27" s="17">
        <v>4.432</v>
      </c>
      <c r="X27" s="18">
        <v>0.3775594140146838</v>
      </c>
      <c r="Y27" s="17">
        <v>2.681</v>
      </c>
      <c r="Z27" s="18">
        <v>0.1081614020290514</v>
      </c>
      <c r="AA27" s="17">
        <v>1.6531145095113764</v>
      </c>
      <c r="AB27" s="19">
        <v>1.6542799541794124</v>
      </c>
      <c r="AC27" s="18">
        <v>0.14175877845880752</v>
      </c>
      <c r="AD27" s="51" t="s">
        <v>533</v>
      </c>
      <c r="AE27" s="16">
        <v>24.94</v>
      </c>
      <c r="AF27" s="179">
        <v>0.6615911686334223</v>
      </c>
      <c r="AG27" s="179">
        <v>0.5395888846593072</v>
      </c>
      <c r="AH27" s="228">
        <v>6.91</v>
      </c>
      <c r="AI27" s="228">
        <v>22.491</v>
      </c>
      <c r="AJ27" s="46">
        <v>2820</v>
      </c>
      <c r="AK27" s="46">
        <v>1815</v>
      </c>
      <c r="AL27" s="46">
        <v>1005</v>
      </c>
      <c r="AM27" s="46">
        <v>3176</v>
      </c>
      <c r="AN27" s="46">
        <v>356</v>
      </c>
      <c r="AO27" s="16">
        <v>6.333333333333333</v>
      </c>
      <c r="AP27" s="16">
        <v>71.35</v>
      </c>
      <c r="AQ27" s="16" t="s">
        <v>515</v>
      </c>
      <c r="AR27" s="16" t="s">
        <v>516</v>
      </c>
      <c r="AS27" s="46">
        <v>6</v>
      </c>
      <c r="AT27" s="16" t="s">
        <v>541</v>
      </c>
      <c r="AU27" s="16" t="s">
        <v>518</v>
      </c>
    </row>
    <row r="28" spans="1:47" ht="15.75">
      <c r="A28" s="74" t="s">
        <v>170</v>
      </c>
      <c r="B28" s="75">
        <v>114</v>
      </c>
      <c r="C28" s="76" t="s">
        <v>171</v>
      </c>
      <c r="D28" s="16">
        <v>78</v>
      </c>
      <c r="E28" s="181" t="s">
        <v>442</v>
      </c>
      <c r="F28" s="163" t="s">
        <v>440</v>
      </c>
      <c r="G28" s="164" t="s">
        <v>440</v>
      </c>
      <c r="H28" s="164" t="s">
        <v>440</v>
      </c>
      <c r="I28" s="164" t="s">
        <v>441</v>
      </c>
      <c r="J28" s="164" t="s">
        <v>539</v>
      </c>
      <c r="K28" s="164" t="s">
        <v>542</v>
      </c>
      <c r="L28" s="165">
        <v>21</v>
      </c>
      <c r="M28" s="158" t="s">
        <v>517</v>
      </c>
      <c r="N28" s="32" t="s">
        <v>517</v>
      </c>
      <c r="O28" s="159" t="s">
        <v>537</v>
      </c>
      <c r="P28" s="19">
        <v>9.74</v>
      </c>
      <c r="Q28" s="20">
        <v>0.3531760656291871</v>
      </c>
      <c r="R28" s="17">
        <v>2.3099999999999996</v>
      </c>
      <c r="S28" s="21">
        <v>0.10540925533895047</v>
      </c>
      <c r="T28" s="176">
        <v>4.216450216450217</v>
      </c>
      <c r="U28" s="18">
        <v>4.221979725533757</v>
      </c>
      <c r="V28" s="18">
        <v>0.1907830649031436</v>
      </c>
      <c r="W28" s="17">
        <v>6.6389999999999985</v>
      </c>
      <c r="X28" s="18">
        <v>0.3158216796443106</v>
      </c>
      <c r="Y28" s="17">
        <v>1.8729999999999998</v>
      </c>
      <c r="Z28" s="18">
        <v>0.12138551991257111</v>
      </c>
      <c r="AA28" s="17">
        <v>3.544580886278697</v>
      </c>
      <c r="AB28" s="19">
        <v>3.5607238509396892</v>
      </c>
      <c r="AC28" s="18">
        <v>0.3270140212802256</v>
      </c>
      <c r="AD28" s="51" t="s">
        <v>122</v>
      </c>
      <c r="AE28" s="16">
        <v>24.43</v>
      </c>
      <c r="AF28" s="179">
        <v>0.6334301881021563</v>
      </c>
      <c r="AG28" s="179">
        <v>0.47943110567365044</v>
      </c>
      <c r="AH28" s="228">
        <v>5.83</v>
      </c>
      <c r="AI28" s="228">
        <v>15.405</v>
      </c>
      <c r="AJ28" s="46">
        <v>2618</v>
      </c>
      <c r="AK28" s="46">
        <v>1584</v>
      </c>
      <c r="AL28" s="46">
        <v>1034</v>
      </c>
      <c r="AM28" s="46">
        <v>3209</v>
      </c>
      <c r="AN28" s="46">
        <v>591</v>
      </c>
      <c r="AO28" s="16">
        <v>5.933333333333334</v>
      </c>
      <c r="AP28" s="16">
        <v>76</v>
      </c>
      <c r="AQ28" s="16" t="s">
        <v>515</v>
      </c>
      <c r="AR28" s="16" t="s">
        <v>517</v>
      </c>
      <c r="AS28" s="46">
        <v>2</v>
      </c>
      <c r="AT28" s="16" t="s">
        <v>541</v>
      </c>
      <c r="AU28" s="16" t="s">
        <v>518</v>
      </c>
    </row>
    <row r="29" spans="1:47" ht="15.75">
      <c r="A29" s="74" t="s">
        <v>172</v>
      </c>
      <c r="B29" s="75">
        <v>118</v>
      </c>
      <c r="C29" s="76" t="s">
        <v>87</v>
      </c>
      <c r="D29" s="16">
        <v>65</v>
      </c>
      <c r="E29" s="181" t="s">
        <v>442</v>
      </c>
      <c r="F29" s="163" t="s">
        <v>440</v>
      </c>
      <c r="G29" s="164" t="s">
        <v>440</v>
      </c>
      <c r="H29" s="164" t="s">
        <v>440</v>
      </c>
      <c r="I29" s="164" t="s">
        <v>441</v>
      </c>
      <c r="J29" s="164" t="s">
        <v>117</v>
      </c>
      <c r="K29" s="164" t="s">
        <v>543</v>
      </c>
      <c r="L29" s="165">
        <v>22.5</v>
      </c>
      <c r="M29" s="158" t="s">
        <v>517</v>
      </c>
      <c r="N29" s="32" t="s">
        <v>517</v>
      </c>
      <c r="O29" s="159" t="s">
        <v>537</v>
      </c>
      <c r="P29" s="19" t="s">
        <v>536</v>
      </c>
      <c r="Q29" s="20" t="s">
        <v>536</v>
      </c>
      <c r="R29" s="17" t="s">
        <v>536</v>
      </c>
      <c r="S29" s="21" t="s">
        <v>536</v>
      </c>
      <c r="T29" s="176" t="s">
        <v>536</v>
      </c>
      <c r="U29" s="18" t="s">
        <v>536</v>
      </c>
      <c r="V29" s="18" t="s">
        <v>536</v>
      </c>
      <c r="W29" s="17" t="s">
        <v>536</v>
      </c>
      <c r="X29" s="18" t="s">
        <v>536</v>
      </c>
      <c r="Y29" s="17" t="s">
        <v>536</v>
      </c>
      <c r="Z29" s="18" t="s">
        <v>536</v>
      </c>
      <c r="AA29" s="17" t="s">
        <v>536</v>
      </c>
      <c r="AB29" s="19" t="s">
        <v>536</v>
      </c>
      <c r="AC29" s="18" t="s">
        <v>536</v>
      </c>
      <c r="AD29" s="51" t="s">
        <v>536</v>
      </c>
      <c r="AE29" s="16" t="s">
        <v>536</v>
      </c>
      <c r="AF29" s="179">
        <v>0.6213358318832821</v>
      </c>
      <c r="AG29" s="179">
        <v>0.5632445455762282</v>
      </c>
      <c r="AH29" s="228"/>
      <c r="AI29" s="228" t="s">
        <v>536</v>
      </c>
      <c r="AJ29" s="46" t="s">
        <v>536</v>
      </c>
      <c r="AK29" s="46" t="s">
        <v>536</v>
      </c>
      <c r="AL29" s="46" t="s">
        <v>536</v>
      </c>
      <c r="AM29" s="46" t="s">
        <v>536</v>
      </c>
      <c r="AN29" s="46" t="s">
        <v>536</v>
      </c>
      <c r="AO29" s="16" t="s">
        <v>536</v>
      </c>
      <c r="AP29" s="16" t="s">
        <v>536</v>
      </c>
      <c r="AQ29" s="16" t="s">
        <v>536</v>
      </c>
      <c r="AR29" s="16" t="s">
        <v>536</v>
      </c>
      <c r="AS29" s="46" t="s">
        <v>536</v>
      </c>
      <c r="AT29" s="16" t="s">
        <v>536</v>
      </c>
      <c r="AU29" s="16" t="s">
        <v>536</v>
      </c>
    </row>
    <row r="30" spans="1:47" ht="15.75">
      <c r="A30" s="74" t="s">
        <v>173</v>
      </c>
      <c r="B30" s="75">
        <v>121</v>
      </c>
      <c r="C30" s="76" t="s">
        <v>86</v>
      </c>
      <c r="D30" s="16">
        <v>64</v>
      </c>
      <c r="E30" s="181" t="s">
        <v>445</v>
      </c>
      <c r="F30" s="163" t="s">
        <v>440</v>
      </c>
      <c r="G30" s="164" t="s">
        <v>440</v>
      </c>
      <c r="H30" s="164" t="s">
        <v>440</v>
      </c>
      <c r="I30" s="164" t="s">
        <v>443</v>
      </c>
      <c r="J30" s="164" t="s">
        <v>117</v>
      </c>
      <c r="K30" s="164" t="s">
        <v>542</v>
      </c>
      <c r="L30" s="165">
        <v>22.2</v>
      </c>
      <c r="M30" s="158" t="s">
        <v>517</v>
      </c>
      <c r="N30" s="32" t="s">
        <v>517</v>
      </c>
      <c r="O30" s="159" t="s">
        <v>537</v>
      </c>
      <c r="P30" s="19" t="s">
        <v>536</v>
      </c>
      <c r="Q30" s="20" t="s">
        <v>536</v>
      </c>
      <c r="R30" s="17" t="s">
        <v>536</v>
      </c>
      <c r="S30" s="21" t="s">
        <v>536</v>
      </c>
      <c r="T30" s="176" t="s">
        <v>536</v>
      </c>
      <c r="U30" s="18" t="s">
        <v>536</v>
      </c>
      <c r="V30" s="18" t="s">
        <v>536</v>
      </c>
      <c r="W30" s="17" t="s">
        <v>536</v>
      </c>
      <c r="X30" s="18" t="s">
        <v>536</v>
      </c>
      <c r="Y30" s="17" t="s">
        <v>536</v>
      </c>
      <c r="Z30" s="18" t="s">
        <v>536</v>
      </c>
      <c r="AA30" s="17" t="s">
        <v>536</v>
      </c>
      <c r="AB30" s="19" t="s">
        <v>536</v>
      </c>
      <c r="AC30" s="18" t="s">
        <v>536</v>
      </c>
      <c r="AD30" s="51" t="s">
        <v>536</v>
      </c>
      <c r="AE30" s="16" t="s">
        <v>536</v>
      </c>
      <c r="AF30" s="179">
        <v>0.6569729869458446</v>
      </c>
      <c r="AG30" s="179">
        <v>0.6121235621041747</v>
      </c>
      <c r="AH30" s="228"/>
      <c r="AI30" s="228" t="s">
        <v>536</v>
      </c>
      <c r="AJ30" s="46" t="s">
        <v>536</v>
      </c>
      <c r="AK30" s="46" t="s">
        <v>536</v>
      </c>
      <c r="AL30" s="46" t="s">
        <v>536</v>
      </c>
      <c r="AM30" s="46" t="s">
        <v>536</v>
      </c>
      <c r="AN30" s="46" t="s">
        <v>536</v>
      </c>
      <c r="AO30" s="16" t="s">
        <v>536</v>
      </c>
      <c r="AP30" s="16" t="s">
        <v>536</v>
      </c>
      <c r="AQ30" s="16" t="s">
        <v>536</v>
      </c>
      <c r="AR30" s="16" t="s">
        <v>536</v>
      </c>
      <c r="AS30" s="46" t="s">
        <v>536</v>
      </c>
      <c r="AT30" s="16" t="s">
        <v>536</v>
      </c>
      <c r="AU30" s="16" t="s">
        <v>536</v>
      </c>
    </row>
    <row r="31" spans="1:47" ht="15.75">
      <c r="A31" s="74" t="s">
        <v>174</v>
      </c>
      <c r="B31" s="75">
        <v>122</v>
      </c>
      <c r="C31" s="76" t="s">
        <v>85</v>
      </c>
      <c r="D31" s="16">
        <v>68</v>
      </c>
      <c r="E31" s="181" t="s">
        <v>442</v>
      </c>
      <c r="F31" s="163" t="s">
        <v>440</v>
      </c>
      <c r="G31" s="164" t="s">
        <v>440</v>
      </c>
      <c r="H31" s="164" t="s">
        <v>440</v>
      </c>
      <c r="I31" s="164" t="s">
        <v>441</v>
      </c>
      <c r="J31" s="164" t="s">
        <v>117</v>
      </c>
      <c r="K31" s="164" t="s">
        <v>542</v>
      </c>
      <c r="L31" s="165">
        <v>15.5</v>
      </c>
      <c r="M31" s="158" t="s">
        <v>517</v>
      </c>
      <c r="N31" s="32" t="s">
        <v>517</v>
      </c>
      <c r="O31" s="159" t="s">
        <v>537</v>
      </c>
      <c r="P31" s="19" t="s">
        <v>536</v>
      </c>
      <c r="Q31" s="20" t="s">
        <v>536</v>
      </c>
      <c r="R31" s="17" t="s">
        <v>536</v>
      </c>
      <c r="S31" s="21" t="s">
        <v>536</v>
      </c>
      <c r="T31" s="176" t="s">
        <v>536</v>
      </c>
      <c r="U31" s="18" t="s">
        <v>536</v>
      </c>
      <c r="V31" s="18" t="s">
        <v>536</v>
      </c>
      <c r="W31" s="17" t="s">
        <v>536</v>
      </c>
      <c r="X31" s="18" t="s">
        <v>536</v>
      </c>
      <c r="Y31" s="17" t="s">
        <v>536</v>
      </c>
      <c r="Z31" s="18" t="s">
        <v>536</v>
      </c>
      <c r="AA31" s="17" t="s">
        <v>536</v>
      </c>
      <c r="AB31" s="19" t="s">
        <v>536</v>
      </c>
      <c r="AC31" s="18" t="s">
        <v>536</v>
      </c>
      <c r="AD31" s="51" t="s">
        <v>536</v>
      </c>
      <c r="AE31" s="16" t="s">
        <v>536</v>
      </c>
      <c r="AF31" s="179">
        <v>0.6379928315412186</v>
      </c>
      <c r="AG31" s="179">
        <v>0.37620623104494066</v>
      </c>
      <c r="AH31" s="228"/>
      <c r="AI31" s="228" t="s">
        <v>536</v>
      </c>
      <c r="AJ31" s="46" t="s">
        <v>536</v>
      </c>
      <c r="AK31" s="46" t="s">
        <v>536</v>
      </c>
      <c r="AL31" s="46" t="s">
        <v>536</v>
      </c>
      <c r="AM31" s="46" t="s">
        <v>536</v>
      </c>
      <c r="AN31" s="46" t="s">
        <v>536</v>
      </c>
      <c r="AO31" s="16" t="s">
        <v>536</v>
      </c>
      <c r="AP31" s="16" t="s">
        <v>536</v>
      </c>
      <c r="AQ31" s="16" t="s">
        <v>536</v>
      </c>
      <c r="AR31" s="16" t="s">
        <v>536</v>
      </c>
      <c r="AS31" s="46" t="s">
        <v>536</v>
      </c>
      <c r="AT31" s="16" t="s">
        <v>536</v>
      </c>
      <c r="AU31" s="16" t="s">
        <v>536</v>
      </c>
    </row>
    <row r="32" spans="1:47" ht="15.75">
      <c r="A32" s="74" t="s">
        <v>175</v>
      </c>
      <c r="B32" s="75">
        <v>123</v>
      </c>
      <c r="C32" s="76" t="s">
        <v>176</v>
      </c>
      <c r="D32" s="16">
        <v>78</v>
      </c>
      <c r="E32" s="181" t="s">
        <v>442</v>
      </c>
      <c r="F32" s="163" t="s">
        <v>440</v>
      </c>
      <c r="G32" s="164" t="s">
        <v>440</v>
      </c>
      <c r="H32" s="164" t="s">
        <v>440</v>
      </c>
      <c r="I32" s="164" t="s">
        <v>441</v>
      </c>
      <c r="J32" s="164" t="s">
        <v>117</v>
      </c>
      <c r="K32" s="164" t="s">
        <v>542</v>
      </c>
      <c r="L32" s="165">
        <v>15.7</v>
      </c>
      <c r="M32" s="158" t="s">
        <v>517</v>
      </c>
      <c r="N32" s="32" t="s">
        <v>517</v>
      </c>
      <c r="O32" s="159" t="s">
        <v>447</v>
      </c>
      <c r="P32" s="19">
        <v>9.394</v>
      </c>
      <c r="Q32" s="20">
        <v>0.28729388747028806</v>
      </c>
      <c r="R32" s="17">
        <v>2.568</v>
      </c>
      <c r="S32" s="21">
        <v>0.1387884080974377</v>
      </c>
      <c r="T32" s="176">
        <v>3.6580996884735204</v>
      </c>
      <c r="U32" s="18">
        <v>3.666308285836551</v>
      </c>
      <c r="V32" s="18">
        <v>0.1983301587100716</v>
      </c>
      <c r="W32" s="17">
        <v>5.967999999999999</v>
      </c>
      <c r="X32" s="18">
        <v>0.22714655083351318</v>
      </c>
      <c r="Y32" s="17">
        <v>1.959</v>
      </c>
      <c r="Z32" s="18">
        <v>0.06887186169498666</v>
      </c>
      <c r="AA32" s="17">
        <v>3.0464522715671256</v>
      </c>
      <c r="AB32" s="19">
        <v>3.0482624941887915</v>
      </c>
      <c r="AC32" s="18">
        <v>0.11748217328975341</v>
      </c>
      <c r="AD32" s="51" t="s">
        <v>534</v>
      </c>
      <c r="AE32" s="16">
        <v>21.18</v>
      </c>
      <c r="AF32" s="179">
        <v>0.6231433506044904</v>
      </c>
      <c r="AG32" s="179">
        <v>0.5003454231433506</v>
      </c>
      <c r="AH32" s="228">
        <v>5.74</v>
      </c>
      <c r="AI32" s="228">
        <v>23.736</v>
      </c>
      <c r="AJ32" s="46">
        <v>3247</v>
      </c>
      <c r="AK32" s="46">
        <v>1661</v>
      </c>
      <c r="AL32" s="46">
        <v>1586</v>
      </c>
      <c r="AM32" s="46">
        <v>2999</v>
      </c>
      <c r="AN32" s="46">
        <v>-248</v>
      </c>
      <c r="AO32" s="16">
        <v>6</v>
      </c>
      <c r="AP32" s="16">
        <v>80.65</v>
      </c>
      <c r="AQ32" s="16" t="s">
        <v>515</v>
      </c>
      <c r="AR32" s="16" t="s">
        <v>517</v>
      </c>
      <c r="AS32" s="46">
        <v>1</v>
      </c>
      <c r="AT32" s="16" t="s">
        <v>541</v>
      </c>
      <c r="AU32" s="16" t="s">
        <v>518</v>
      </c>
    </row>
    <row r="33" spans="1:47" ht="15.75">
      <c r="A33" s="74" t="s">
        <v>177</v>
      </c>
      <c r="B33" s="75">
        <v>124</v>
      </c>
      <c r="C33" s="76" t="s">
        <v>178</v>
      </c>
      <c r="D33" s="16">
        <v>76</v>
      </c>
      <c r="E33" s="181" t="s">
        <v>442</v>
      </c>
      <c r="F33" s="163" t="s">
        <v>440</v>
      </c>
      <c r="G33" s="164" t="s">
        <v>440</v>
      </c>
      <c r="H33" s="164" t="s">
        <v>440</v>
      </c>
      <c r="I33" s="164" t="s">
        <v>441</v>
      </c>
      <c r="J33" s="164" t="s">
        <v>117</v>
      </c>
      <c r="K33" s="164" t="s">
        <v>543</v>
      </c>
      <c r="L33" s="165">
        <v>14.7</v>
      </c>
      <c r="M33" s="158" t="s">
        <v>517</v>
      </c>
      <c r="N33" s="32" t="s">
        <v>517</v>
      </c>
      <c r="O33" s="159" t="s">
        <v>540</v>
      </c>
      <c r="P33" s="19">
        <v>8.959999999999999</v>
      </c>
      <c r="Q33" s="20">
        <v>0.32727833889690483</v>
      </c>
      <c r="R33" s="17">
        <v>3.3959999999999995</v>
      </c>
      <c r="S33" s="21">
        <v>0.2143828351338008</v>
      </c>
      <c r="T33" s="176">
        <v>2.6383981154299176</v>
      </c>
      <c r="U33" s="18">
        <v>2.6466543662982196</v>
      </c>
      <c r="V33" s="18">
        <v>0.170105775549325</v>
      </c>
      <c r="W33" s="17">
        <v>5.797000000000001</v>
      </c>
      <c r="X33" s="18">
        <v>0.14055841015979864</v>
      </c>
      <c r="Y33" s="17">
        <v>2.654</v>
      </c>
      <c r="Z33" s="18">
        <v>0.1431549277298353</v>
      </c>
      <c r="AA33" s="17">
        <v>2.184250188394876</v>
      </c>
      <c r="AB33" s="19">
        <v>2.1889051403540813</v>
      </c>
      <c r="AC33" s="18">
        <v>0.10701239721350338</v>
      </c>
      <c r="AD33" s="51" t="s">
        <v>534</v>
      </c>
      <c r="AE33" s="16">
        <v>35.29</v>
      </c>
      <c r="AF33" s="179">
        <v>0.46255850234009355</v>
      </c>
      <c r="AG33" s="179">
        <v>0.1124544981799272</v>
      </c>
      <c r="AH33" s="228">
        <v>6.99</v>
      </c>
      <c r="AI33" s="228">
        <v>12.645</v>
      </c>
      <c r="AJ33" s="46">
        <v>2493</v>
      </c>
      <c r="AK33" s="46">
        <v>1971</v>
      </c>
      <c r="AL33" s="46">
        <v>522</v>
      </c>
      <c r="AM33" s="46">
        <v>3291</v>
      </c>
      <c r="AN33" s="46">
        <v>798</v>
      </c>
      <c r="AO33" s="16">
        <v>6.533333333333333</v>
      </c>
      <c r="AP33" s="16">
        <v>68.15</v>
      </c>
      <c r="AQ33" s="16" t="s">
        <v>515</v>
      </c>
      <c r="AR33" s="16" t="s">
        <v>516</v>
      </c>
      <c r="AS33" s="46">
        <v>7</v>
      </c>
      <c r="AT33" s="16" t="s">
        <v>541</v>
      </c>
      <c r="AU33" s="16" t="s">
        <v>518</v>
      </c>
    </row>
    <row r="34" spans="1:47" ht="15.75">
      <c r="A34" s="74" t="s">
        <v>179</v>
      </c>
      <c r="B34" s="75">
        <v>127</v>
      </c>
      <c r="C34" s="76" t="s">
        <v>180</v>
      </c>
      <c r="D34" s="16">
        <v>74</v>
      </c>
      <c r="E34" s="181" t="s">
        <v>442</v>
      </c>
      <c r="F34" s="163" t="s">
        <v>440</v>
      </c>
      <c r="G34" s="164" t="s">
        <v>440</v>
      </c>
      <c r="H34" s="164" t="s">
        <v>440</v>
      </c>
      <c r="I34" s="164" t="s">
        <v>441</v>
      </c>
      <c r="J34" s="164" t="s">
        <v>117</v>
      </c>
      <c r="K34" s="164" t="s">
        <v>542</v>
      </c>
      <c r="L34" s="165">
        <v>17.2</v>
      </c>
      <c r="M34" s="158" t="s">
        <v>517</v>
      </c>
      <c r="N34" s="32" t="s">
        <v>517</v>
      </c>
      <c r="O34" s="159" t="s">
        <v>537</v>
      </c>
      <c r="P34" s="19">
        <v>9.177000000000001</v>
      </c>
      <c r="Q34" s="20">
        <v>0.2776108387252399</v>
      </c>
      <c r="R34" s="17">
        <v>2.779</v>
      </c>
      <c r="S34" s="21">
        <v>0.15176370522039276</v>
      </c>
      <c r="T34" s="176">
        <v>3.3022670025188923</v>
      </c>
      <c r="U34" s="18">
        <v>3.3100242357573073</v>
      </c>
      <c r="V34" s="18">
        <v>0.18495859937644327</v>
      </c>
      <c r="W34" s="17">
        <v>6.068</v>
      </c>
      <c r="X34" s="18">
        <v>0.14860835926843513</v>
      </c>
      <c r="Y34" s="17">
        <v>2.4050000000000002</v>
      </c>
      <c r="Z34" s="18">
        <v>0.12322066926181871</v>
      </c>
      <c r="AA34" s="17">
        <v>2.5230769230769226</v>
      </c>
      <c r="AB34" s="19">
        <v>2.52949930535476</v>
      </c>
      <c r="AC34" s="18">
        <v>0.15182149853860463</v>
      </c>
      <c r="AD34" s="51" t="s">
        <v>535</v>
      </c>
      <c r="AE34" s="16">
        <v>28.25</v>
      </c>
      <c r="AF34" s="179">
        <v>0.6754385964912281</v>
      </c>
      <c r="AG34" s="179">
        <v>0.33456140350877195</v>
      </c>
      <c r="AH34" s="228">
        <v>6.33</v>
      </c>
      <c r="AI34" s="228">
        <v>21.375</v>
      </c>
      <c r="AJ34" s="46">
        <v>2139</v>
      </c>
      <c r="AK34" s="46">
        <v>1586</v>
      </c>
      <c r="AL34" s="46">
        <v>553</v>
      </c>
      <c r="AM34" s="46">
        <v>3243</v>
      </c>
      <c r="AN34" s="46">
        <v>1104</v>
      </c>
      <c r="AO34" s="16">
        <v>6.333333333333333</v>
      </c>
      <c r="AP34" s="16">
        <v>67.35</v>
      </c>
      <c r="AQ34" s="16" t="s">
        <v>515</v>
      </c>
      <c r="AR34" s="16" t="s">
        <v>516</v>
      </c>
      <c r="AS34" s="46">
        <v>7</v>
      </c>
      <c r="AT34" s="16" t="s">
        <v>541</v>
      </c>
      <c r="AU34" s="16" t="s">
        <v>518</v>
      </c>
    </row>
    <row r="35" spans="1:47" ht="15.75">
      <c r="A35" s="74" t="s">
        <v>181</v>
      </c>
      <c r="B35" s="75">
        <v>129</v>
      </c>
      <c r="C35" s="76" t="s">
        <v>182</v>
      </c>
      <c r="D35" s="16">
        <v>57</v>
      </c>
      <c r="E35" s="181" t="s">
        <v>442</v>
      </c>
      <c r="F35" s="163" t="s">
        <v>440</v>
      </c>
      <c r="G35" s="164" t="s">
        <v>440</v>
      </c>
      <c r="H35" s="164" t="s">
        <v>440</v>
      </c>
      <c r="I35" s="164" t="s">
        <v>441</v>
      </c>
      <c r="J35" s="164" t="s">
        <v>117</v>
      </c>
      <c r="K35" s="164" t="s">
        <v>542</v>
      </c>
      <c r="L35" s="165">
        <v>16.4</v>
      </c>
      <c r="M35" s="158" t="s">
        <v>517</v>
      </c>
      <c r="N35" s="32" t="s">
        <v>517</v>
      </c>
      <c r="O35" s="159" t="s">
        <v>447</v>
      </c>
      <c r="P35" s="19">
        <v>9.325</v>
      </c>
      <c r="Q35" s="20">
        <v>0.45826363106355344</v>
      </c>
      <c r="R35" s="17">
        <v>2.3440000000000003</v>
      </c>
      <c r="S35" s="21">
        <v>0.1399364935326787</v>
      </c>
      <c r="T35" s="176">
        <v>3.978242320819112</v>
      </c>
      <c r="U35" s="18">
        <v>3.9957984809272418</v>
      </c>
      <c r="V35" s="18">
        <v>0.3756946255874573</v>
      </c>
      <c r="W35" s="17">
        <v>5.895</v>
      </c>
      <c r="X35" s="18">
        <v>0.1763991685543573</v>
      </c>
      <c r="Y35" s="17">
        <v>1.8960000000000001</v>
      </c>
      <c r="Z35" s="18">
        <v>0.11207140580897422</v>
      </c>
      <c r="AA35" s="17">
        <v>3.109177215189873</v>
      </c>
      <c r="AB35" s="19">
        <v>3.11743726347333</v>
      </c>
      <c r="AC35" s="18">
        <v>0.17956792439293393</v>
      </c>
      <c r="AD35" s="51" t="s">
        <v>534</v>
      </c>
      <c r="AE35" s="16">
        <v>19.66</v>
      </c>
      <c r="AF35" s="179">
        <v>0.6616808018504241</v>
      </c>
      <c r="AG35" s="179">
        <v>0.2905165767154973</v>
      </c>
      <c r="AH35" s="228">
        <v>6.41</v>
      </c>
      <c r="AI35" s="228">
        <v>22.503</v>
      </c>
      <c r="AJ35" s="46">
        <v>2561</v>
      </c>
      <c r="AK35" s="46">
        <v>1392</v>
      </c>
      <c r="AL35" s="46">
        <v>1169</v>
      </c>
      <c r="AM35" s="46">
        <v>3172</v>
      </c>
      <c r="AN35" s="46">
        <v>611</v>
      </c>
      <c r="AO35" s="16">
        <v>5.933333333333334</v>
      </c>
      <c r="AP35" s="16">
        <v>72.05</v>
      </c>
      <c r="AQ35" s="16" t="s">
        <v>515</v>
      </c>
      <c r="AR35" s="16" t="s">
        <v>516</v>
      </c>
      <c r="AS35" s="46">
        <v>7</v>
      </c>
      <c r="AT35" s="16" t="s">
        <v>541</v>
      </c>
      <c r="AU35" s="16" t="s">
        <v>518</v>
      </c>
    </row>
    <row r="36" spans="1:47" ht="15.75">
      <c r="A36" s="74" t="s">
        <v>183</v>
      </c>
      <c r="B36" s="75">
        <v>132</v>
      </c>
      <c r="C36" s="76" t="s">
        <v>184</v>
      </c>
      <c r="D36" s="16">
        <v>67</v>
      </c>
      <c r="E36" s="181" t="s">
        <v>442</v>
      </c>
      <c r="F36" s="163" t="s">
        <v>440</v>
      </c>
      <c r="G36" s="164" t="s">
        <v>440</v>
      </c>
      <c r="H36" s="164" t="s">
        <v>440</v>
      </c>
      <c r="I36" s="164" t="s">
        <v>441</v>
      </c>
      <c r="J36" s="164" t="s">
        <v>538</v>
      </c>
      <c r="K36" s="164" t="s">
        <v>448</v>
      </c>
      <c r="L36" s="165">
        <v>12.7</v>
      </c>
      <c r="M36" s="158" t="s">
        <v>517</v>
      </c>
      <c r="N36" s="32" t="s">
        <v>517</v>
      </c>
      <c r="O36" s="159" t="s">
        <v>447</v>
      </c>
      <c r="P36" s="19">
        <v>7.303</v>
      </c>
      <c r="Q36" s="20">
        <v>0.27430923344933567</v>
      </c>
      <c r="R36" s="17">
        <v>3.554</v>
      </c>
      <c r="S36" s="21">
        <v>0.15749426797330268</v>
      </c>
      <c r="T36" s="176">
        <v>2.054867754642656</v>
      </c>
      <c r="U36" s="18">
        <v>2.0574050235791224</v>
      </c>
      <c r="V36" s="18">
        <v>0.09853729715055255</v>
      </c>
      <c r="W36" s="17">
        <v>4.83</v>
      </c>
      <c r="X36" s="18">
        <v>0.199443670688689</v>
      </c>
      <c r="Y36" s="17">
        <v>2.671</v>
      </c>
      <c r="Z36" s="18">
        <v>0.09362454568945727</v>
      </c>
      <c r="AA36" s="17">
        <v>1.8083114938225384</v>
      </c>
      <c r="AB36" s="19">
        <v>1.8097514846839111</v>
      </c>
      <c r="AC36" s="18">
        <v>0.08627446749172464</v>
      </c>
      <c r="AD36" s="51" t="s">
        <v>533</v>
      </c>
      <c r="AE36" s="16">
        <v>29.79</v>
      </c>
      <c r="AF36" s="179">
        <v>0.6178204091066682</v>
      </c>
      <c r="AG36" s="179">
        <v>0.3284410031203051</v>
      </c>
      <c r="AH36" s="228">
        <v>6.16</v>
      </c>
      <c r="AI36" s="228">
        <v>14.323</v>
      </c>
      <c r="AJ36" s="46">
        <v>3171</v>
      </c>
      <c r="AK36" s="46">
        <v>2268</v>
      </c>
      <c r="AL36" s="46">
        <v>903</v>
      </c>
      <c r="AM36" s="46">
        <v>3629</v>
      </c>
      <c r="AN36" s="46">
        <v>458</v>
      </c>
      <c r="AO36" s="16">
        <v>6.6</v>
      </c>
      <c r="AP36" s="16">
        <v>72.05</v>
      </c>
      <c r="AQ36" s="16" t="s">
        <v>515</v>
      </c>
      <c r="AR36" s="16" t="s">
        <v>516</v>
      </c>
      <c r="AS36" s="46">
        <v>7</v>
      </c>
      <c r="AT36" s="16" t="s">
        <v>541</v>
      </c>
      <c r="AU36" s="16" t="s">
        <v>518</v>
      </c>
    </row>
    <row r="37" spans="1:47" ht="15.75">
      <c r="A37" s="74" t="s">
        <v>185</v>
      </c>
      <c r="B37" s="75">
        <v>138</v>
      </c>
      <c r="C37" s="76" t="s">
        <v>186</v>
      </c>
      <c r="D37" s="16">
        <v>71</v>
      </c>
      <c r="E37" s="181" t="s">
        <v>442</v>
      </c>
      <c r="F37" s="163" t="s">
        <v>440</v>
      </c>
      <c r="G37" s="164" t="s">
        <v>440</v>
      </c>
      <c r="H37" s="164" t="s">
        <v>440</v>
      </c>
      <c r="I37" s="164" t="s">
        <v>441</v>
      </c>
      <c r="J37" s="164" t="s">
        <v>117</v>
      </c>
      <c r="K37" s="164" t="s">
        <v>542</v>
      </c>
      <c r="L37" s="165">
        <v>14.5</v>
      </c>
      <c r="M37" s="158" t="s">
        <v>517</v>
      </c>
      <c r="N37" s="32" t="s">
        <v>517</v>
      </c>
      <c r="O37" s="159" t="s">
        <v>447</v>
      </c>
      <c r="P37" s="19">
        <v>8.974</v>
      </c>
      <c r="Q37" s="20">
        <v>0.6135361983344195</v>
      </c>
      <c r="R37" s="17">
        <v>2.7750000000000004</v>
      </c>
      <c r="S37" s="21">
        <v>0.199847163824976</v>
      </c>
      <c r="T37" s="176">
        <v>3.2338738738738737</v>
      </c>
      <c r="U37" s="18">
        <v>3.2423275196809755</v>
      </c>
      <c r="V37" s="18">
        <v>0.24197430116338314</v>
      </c>
      <c r="W37" s="17">
        <v>6.273000000000001</v>
      </c>
      <c r="X37" s="18">
        <v>0.3065597639757694</v>
      </c>
      <c r="Y37" s="17">
        <v>2.461</v>
      </c>
      <c r="Z37" s="18">
        <v>0.06261877602693529</v>
      </c>
      <c r="AA37" s="17">
        <v>2.54896383583909</v>
      </c>
      <c r="AB37" s="19">
        <v>2.550602433182644</v>
      </c>
      <c r="AC37" s="18">
        <v>0.14457713872570535</v>
      </c>
      <c r="AD37" s="51" t="s">
        <v>535</v>
      </c>
      <c r="AE37" s="16">
        <v>19.98</v>
      </c>
      <c r="AF37" s="179">
        <v>0.873420145538108</v>
      </c>
      <c r="AG37" s="179">
        <v>0.39946380697050937</v>
      </c>
      <c r="AH37" s="228">
        <v>6.24</v>
      </c>
      <c r="AI37" s="228">
        <v>15.878</v>
      </c>
      <c r="AJ37" s="46">
        <v>3046</v>
      </c>
      <c r="AK37" s="46">
        <v>1900</v>
      </c>
      <c r="AL37" s="46">
        <v>1146</v>
      </c>
      <c r="AM37" s="46">
        <v>3699</v>
      </c>
      <c r="AN37" s="46">
        <v>653</v>
      </c>
      <c r="AO37" s="16">
        <v>6.4</v>
      </c>
      <c r="AP37" s="16">
        <v>71.3</v>
      </c>
      <c r="AQ37" s="16" t="s">
        <v>515</v>
      </c>
      <c r="AR37" s="16" t="s">
        <v>516</v>
      </c>
      <c r="AS37" s="46">
        <v>7</v>
      </c>
      <c r="AT37" s="16" t="s">
        <v>541</v>
      </c>
      <c r="AU37" s="16" t="s">
        <v>518</v>
      </c>
    </row>
    <row r="38" spans="1:47" ht="15.75">
      <c r="A38" s="187" t="s">
        <v>187</v>
      </c>
      <c r="B38" s="188" t="s">
        <v>188</v>
      </c>
      <c r="C38" s="189" t="s">
        <v>189</v>
      </c>
      <c r="D38" s="190">
        <v>74</v>
      </c>
      <c r="E38" s="191" t="s">
        <v>442</v>
      </c>
      <c r="F38" s="192" t="s">
        <v>440</v>
      </c>
      <c r="G38" s="193" t="s">
        <v>440</v>
      </c>
      <c r="H38" s="193" t="s">
        <v>440</v>
      </c>
      <c r="I38" s="193" t="s">
        <v>441</v>
      </c>
      <c r="J38" s="193" t="s">
        <v>117</v>
      </c>
      <c r="K38" s="193" t="s">
        <v>542</v>
      </c>
      <c r="L38" s="194">
        <v>21</v>
      </c>
      <c r="M38" s="195" t="s">
        <v>517</v>
      </c>
      <c r="N38" s="196" t="s">
        <v>517</v>
      </c>
      <c r="O38" s="197" t="s">
        <v>447</v>
      </c>
      <c r="P38" s="198" t="s">
        <v>536</v>
      </c>
      <c r="Q38" s="199" t="s">
        <v>536</v>
      </c>
      <c r="R38" s="200" t="s">
        <v>536</v>
      </c>
      <c r="S38" s="201" t="s">
        <v>536</v>
      </c>
      <c r="T38" s="202" t="s">
        <v>536</v>
      </c>
      <c r="U38" s="203" t="s">
        <v>536</v>
      </c>
      <c r="V38" s="203" t="s">
        <v>536</v>
      </c>
      <c r="W38" s="200" t="s">
        <v>536</v>
      </c>
      <c r="X38" s="203" t="s">
        <v>536</v>
      </c>
      <c r="Y38" s="200" t="s">
        <v>536</v>
      </c>
      <c r="Z38" s="203" t="s">
        <v>536</v>
      </c>
      <c r="AA38" s="200" t="s">
        <v>536</v>
      </c>
      <c r="AB38" s="198" t="s">
        <v>536</v>
      </c>
      <c r="AC38" s="203" t="s">
        <v>536</v>
      </c>
      <c r="AD38" s="204" t="s">
        <v>536</v>
      </c>
      <c r="AE38" s="190" t="s">
        <v>536</v>
      </c>
      <c r="AF38" s="205">
        <v>0.6768518518518519</v>
      </c>
      <c r="AG38" s="205">
        <v>0.6264550264550265</v>
      </c>
      <c r="AH38" s="229"/>
      <c r="AI38" s="229" t="s">
        <v>536</v>
      </c>
      <c r="AJ38" s="206" t="s">
        <v>536</v>
      </c>
      <c r="AK38" s="206" t="s">
        <v>536</v>
      </c>
      <c r="AL38" s="206" t="s">
        <v>536</v>
      </c>
      <c r="AM38" s="206" t="s">
        <v>536</v>
      </c>
      <c r="AN38" s="206" t="s">
        <v>536</v>
      </c>
      <c r="AO38" s="190" t="s">
        <v>536</v>
      </c>
      <c r="AP38" s="190" t="s">
        <v>536</v>
      </c>
      <c r="AQ38" s="190" t="s">
        <v>536</v>
      </c>
      <c r="AR38" s="190" t="s">
        <v>536</v>
      </c>
      <c r="AS38" s="206" t="s">
        <v>536</v>
      </c>
      <c r="AT38" s="190" t="s">
        <v>536</v>
      </c>
      <c r="AU38" s="190" t="s">
        <v>536</v>
      </c>
    </row>
    <row r="39" spans="1:47" ht="15.75">
      <c r="A39" s="74" t="s">
        <v>190</v>
      </c>
      <c r="B39" s="75">
        <v>148</v>
      </c>
      <c r="C39" s="76" t="s">
        <v>191</v>
      </c>
      <c r="D39" s="16">
        <v>79</v>
      </c>
      <c r="E39" s="181" t="s">
        <v>442</v>
      </c>
      <c r="F39" s="163" t="s">
        <v>440</v>
      </c>
      <c r="G39" s="164" t="s">
        <v>440</v>
      </c>
      <c r="H39" s="164" t="s">
        <v>440</v>
      </c>
      <c r="I39" s="164" t="s">
        <v>441</v>
      </c>
      <c r="J39" s="164" t="s">
        <v>117</v>
      </c>
      <c r="K39" s="164" t="s">
        <v>542</v>
      </c>
      <c r="L39" s="165">
        <v>21.5</v>
      </c>
      <c r="M39" s="158" t="s">
        <v>517</v>
      </c>
      <c r="N39" s="32" t="s">
        <v>517</v>
      </c>
      <c r="O39" s="159" t="s">
        <v>447</v>
      </c>
      <c r="P39" s="19">
        <v>10.294</v>
      </c>
      <c r="Q39" s="20">
        <v>0.31429639231500056</v>
      </c>
      <c r="R39" s="17">
        <v>2.663</v>
      </c>
      <c r="S39" s="21">
        <v>0.19177822840168687</v>
      </c>
      <c r="T39" s="176">
        <v>3.865565152084116</v>
      </c>
      <c r="U39" s="18">
        <v>3.8824243968018863</v>
      </c>
      <c r="V39" s="18">
        <v>0.2842820008917971</v>
      </c>
      <c r="W39" s="17">
        <v>6.709999999999999</v>
      </c>
      <c r="X39" s="18">
        <v>0.4280186911806753</v>
      </c>
      <c r="Y39" s="17">
        <v>2.165</v>
      </c>
      <c r="Z39" s="18">
        <v>0.05642103626602084</v>
      </c>
      <c r="AA39" s="17">
        <v>3.0993071593533483</v>
      </c>
      <c r="AB39" s="19">
        <v>3.0993877001631325</v>
      </c>
      <c r="AC39" s="18">
        <v>0.18462179563912354</v>
      </c>
      <c r="AD39" s="51" t="s">
        <v>122</v>
      </c>
      <c r="AE39" s="16">
        <v>26.4</v>
      </c>
      <c r="AF39" s="179">
        <v>0.6306107431935247</v>
      </c>
      <c r="AG39" s="179">
        <v>0.5147167034584254</v>
      </c>
      <c r="AH39" s="228">
        <v>5.49</v>
      </c>
      <c r="AI39" s="228">
        <v>15.68</v>
      </c>
      <c r="AJ39" s="46">
        <v>2679</v>
      </c>
      <c r="AK39" s="46">
        <v>1759</v>
      </c>
      <c r="AL39" s="46">
        <v>920</v>
      </c>
      <c r="AM39" s="46">
        <v>3376</v>
      </c>
      <c r="AN39" s="46">
        <v>697</v>
      </c>
      <c r="AO39" s="16">
        <v>6.133333333333334</v>
      </c>
      <c r="AP39" s="16">
        <v>73.6</v>
      </c>
      <c r="AQ39" s="16" t="s">
        <v>515</v>
      </c>
      <c r="AR39" s="16" t="s">
        <v>516</v>
      </c>
      <c r="AS39" s="46">
        <v>6</v>
      </c>
      <c r="AT39" s="16" t="s">
        <v>541</v>
      </c>
      <c r="AU39" s="16" t="s">
        <v>518</v>
      </c>
    </row>
    <row r="40" spans="1:47" ht="15.75">
      <c r="A40" s="74" t="s">
        <v>192</v>
      </c>
      <c r="B40" s="75">
        <v>152</v>
      </c>
      <c r="C40" s="76" t="s">
        <v>193</v>
      </c>
      <c r="D40" s="16">
        <v>74</v>
      </c>
      <c r="E40" s="181" t="s">
        <v>442</v>
      </c>
      <c r="F40" s="163" t="s">
        <v>440</v>
      </c>
      <c r="G40" s="164" t="s">
        <v>440</v>
      </c>
      <c r="H40" s="164" t="s">
        <v>440</v>
      </c>
      <c r="I40" s="164" t="s">
        <v>441</v>
      </c>
      <c r="J40" s="164" t="s">
        <v>117</v>
      </c>
      <c r="K40" s="164" t="s">
        <v>542</v>
      </c>
      <c r="L40" s="165">
        <v>18.4</v>
      </c>
      <c r="M40" s="158" t="s">
        <v>517</v>
      </c>
      <c r="N40" s="32" t="s">
        <v>517</v>
      </c>
      <c r="O40" s="159" t="s">
        <v>537</v>
      </c>
      <c r="P40" s="19">
        <v>10.082</v>
      </c>
      <c r="Q40" s="20">
        <v>0.30882573295195936</v>
      </c>
      <c r="R40" s="17">
        <v>2.5639999999999996</v>
      </c>
      <c r="S40" s="21">
        <v>0.11606511582345798</v>
      </c>
      <c r="T40" s="176">
        <v>3.9321372854914207</v>
      </c>
      <c r="U40" s="18">
        <v>3.9384014544733943</v>
      </c>
      <c r="V40" s="18">
        <v>0.1914414187296593</v>
      </c>
      <c r="W40" s="17">
        <v>6.950999999999999</v>
      </c>
      <c r="X40" s="18">
        <v>0.13519122259480967</v>
      </c>
      <c r="Y40" s="17">
        <v>2.183</v>
      </c>
      <c r="Z40" s="18">
        <v>0.12552556180582267</v>
      </c>
      <c r="AA40" s="17">
        <v>3.184150251946862</v>
      </c>
      <c r="AB40" s="19">
        <v>3.1946087370537226</v>
      </c>
      <c r="AC40" s="18">
        <v>0.20885587016829435</v>
      </c>
      <c r="AD40" s="51" t="s">
        <v>122</v>
      </c>
      <c r="AE40" s="16">
        <v>28.65</v>
      </c>
      <c r="AF40" s="179">
        <v>0.6472672064777327</v>
      </c>
      <c r="AG40" s="179">
        <v>0.44458502024291496</v>
      </c>
      <c r="AH40" s="228">
        <v>6.16</v>
      </c>
      <c r="AI40" s="228">
        <v>21.868</v>
      </c>
      <c r="AJ40" s="46">
        <v>2775</v>
      </c>
      <c r="AK40" s="46">
        <v>1830</v>
      </c>
      <c r="AL40" s="46">
        <v>945</v>
      </c>
      <c r="AM40" s="46">
        <v>3656</v>
      </c>
      <c r="AN40" s="46">
        <v>881</v>
      </c>
      <c r="AO40" s="16">
        <v>6.266666666666667</v>
      </c>
      <c r="AP40" s="16">
        <v>75.2</v>
      </c>
      <c r="AQ40" s="16" t="s">
        <v>515</v>
      </c>
      <c r="AR40" s="16" t="s">
        <v>516</v>
      </c>
      <c r="AS40" s="46">
        <v>6</v>
      </c>
      <c r="AT40" s="16" t="s">
        <v>541</v>
      </c>
      <c r="AU40" s="16" t="s">
        <v>518</v>
      </c>
    </row>
    <row r="41" spans="1:47" ht="15.75">
      <c r="A41" s="74" t="s">
        <v>194</v>
      </c>
      <c r="B41" s="75">
        <v>153</v>
      </c>
      <c r="C41" s="76" t="s">
        <v>195</v>
      </c>
      <c r="D41" s="16">
        <v>71</v>
      </c>
      <c r="E41" s="181" t="s">
        <v>442</v>
      </c>
      <c r="F41" s="163" t="s">
        <v>440</v>
      </c>
      <c r="G41" s="164" t="s">
        <v>440</v>
      </c>
      <c r="H41" s="164" t="s">
        <v>440</v>
      </c>
      <c r="I41" s="164" t="s">
        <v>441</v>
      </c>
      <c r="J41" s="164" t="s">
        <v>117</v>
      </c>
      <c r="K41" s="164" t="s">
        <v>543</v>
      </c>
      <c r="L41" s="165">
        <v>14.6</v>
      </c>
      <c r="M41" s="158" t="s">
        <v>517</v>
      </c>
      <c r="N41" s="32" t="s">
        <v>517</v>
      </c>
      <c r="O41" s="159" t="s">
        <v>447</v>
      </c>
      <c r="P41" s="19">
        <v>10.097</v>
      </c>
      <c r="Q41" s="20">
        <v>0.2819002975837347</v>
      </c>
      <c r="R41" s="17">
        <v>2.5900000000000003</v>
      </c>
      <c r="S41" s="21">
        <v>0.14110673659010933</v>
      </c>
      <c r="T41" s="176">
        <v>3.8984555984555977</v>
      </c>
      <c r="U41" s="18">
        <v>3.907613229262205</v>
      </c>
      <c r="V41" s="18">
        <v>0.21311916755117793</v>
      </c>
      <c r="W41" s="17">
        <v>6.8</v>
      </c>
      <c r="X41" s="18">
        <v>0.1813529401164702</v>
      </c>
      <c r="Y41" s="17">
        <v>2.2089999999999996</v>
      </c>
      <c r="Z41" s="18">
        <v>0.049988887654075574</v>
      </c>
      <c r="AA41" s="17">
        <v>3.078315980081485</v>
      </c>
      <c r="AB41" s="19">
        <v>3.078843579865935</v>
      </c>
      <c r="AC41" s="18">
        <v>0.07499724449004988</v>
      </c>
      <c r="AD41" s="51" t="s">
        <v>122</v>
      </c>
      <c r="AE41" s="16">
        <v>28.09</v>
      </c>
      <c r="AF41" s="179">
        <v>0.6801133885739207</v>
      </c>
      <c r="AG41" s="179">
        <v>0.19733972961186222</v>
      </c>
      <c r="AH41" s="228">
        <v>6.41</v>
      </c>
      <c r="AI41" s="228">
        <v>22.21</v>
      </c>
      <c r="AJ41" s="46">
        <v>2705</v>
      </c>
      <c r="AK41" s="46">
        <v>1701</v>
      </c>
      <c r="AL41" s="46">
        <v>1004</v>
      </c>
      <c r="AM41" s="46">
        <v>3395</v>
      </c>
      <c r="AN41" s="46">
        <v>690</v>
      </c>
      <c r="AO41" s="16">
        <v>6.266666666666667</v>
      </c>
      <c r="AP41" s="16">
        <v>70.5</v>
      </c>
      <c r="AQ41" s="16" t="s">
        <v>515</v>
      </c>
      <c r="AR41" s="16" t="s">
        <v>516</v>
      </c>
      <c r="AS41" s="46">
        <v>7</v>
      </c>
      <c r="AT41" s="16" t="s">
        <v>541</v>
      </c>
      <c r="AU41" s="16" t="s">
        <v>518</v>
      </c>
    </row>
    <row r="42" spans="1:47" ht="15.75">
      <c r="A42" s="74" t="s">
        <v>196</v>
      </c>
      <c r="B42" s="75">
        <v>154</v>
      </c>
      <c r="C42" s="76" t="s">
        <v>197</v>
      </c>
      <c r="D42" s="16">
        <v>68</v>
      </c>
      <c r="E42" s="181" t="s">
        <v>442</v>
      </c>
      <c r="F42" s="163" t="s">
        <v>440</v>
      </c>
      <c r="G42" s="164" t="s">
        <v>440</v>
      </c>
      <c r="H42" s="164" t="s">
        <v>440</v>
      </c>
      <c r="I42" s="164" t="s">
        <v>441</v>
      </c>
      <c r="J42" s="164" t="s">
        <v>117</v>
      </c>
      <c r="K42" s="164" t="s">
        <v>543</v>
      </c>
      <c r="L42" s="165">
        <v>19.3</v>
      </c>
      <c r="M42" s="158" t="s">
        <v>517</v>
      </c>
      <c r="N42" s="32" t="s">
        <v>517</v>
      </c>
      <c r="O42" s="159" t="s">
        <v>537</v>
      </c>
      <c r="P42" s="19">
        <v>10.175</v>
      </c>
      <c r="Q42" s="20">
        <v>0.7000833283736009</v>
      </c>
      <c r="R42" s="17">
        <v>2.489</v>
      </c>
      <c r="S42" s="21">
        <v>0.16237473804614724</v>
      </c>
      <c r="T42" s="176">
        <v>4.087987143431097</v>
      </c>
      <c r="U42" s="18">
        <v>4.100058763299087</v>
      </c>
      <c r="V42" s="18">
        <v>0.3398484994009172</v>
      </c>
      <c r="W42" s="17">
        <v>6.776999999999999</v>
      </c>
      <c r="X42" s="18">
        <v>0.22365896658383483</v>
      </c>
      <c r="Y42" s="17">
        <v>2.014</v>
      </c>
      <c r="Z42" s="18">
        <v>0.04671426144363287</v>
      </c>
      <c r="AA42" s="17">
        <v>3.3649453823237336</v>
      </c>
      <c r="AB42" s="19">
        <v>3.3665619048181283</v>
      </c>
      <c r="AC42" s="18">
        <v>0.13448324664479525</v>
      </c>
      <c r="AD42" s="51" t="s">
        <v>122</v>
      </c>
      <c r="AE42" s="16">
        <v>25.79</v>
      </c>
      <c r="AF42" s="179">
        <v>0.6761635108830295</v>
      </c>
      <c r="AG42" s="179">
        <v>0.3243673686073261</v>
      </c>
      <c r="AH42" s="228">
        <v>5.99</v>
      </c>
      <c r="AI42" s="228">
        <v>17.275</v>
      </c>
      <c r="AJ42" s="46">
        <v>2431</v>
      </c>
      <c r="AK42" s="46">
        <v>1674</v>
      </c>
      <c r="AL42" s="46">
        <v>757</v>
      </c>
      <c r="AM42" s="46">
        <v>3248</v>
      </c>
      <c r="AN42" s="46">
        <v>817</v>
      </c>
      <c r="AO42" s="16">
        <v>6.266666666666667</v>
      </c>
      <c r="AP42" s="16">
        <v>69.6</v>
      </c>
      <c r="AQ42" s="16" t="s">
        <v>515</v>
      </c>
      <c r="AR42" s="16" t="s">
        <v>517</v>
      </c>
      <c r="AS42" s="46">
        <v>7</v>
      </c>
      <c r="AT42" s="16" t="s">
        <v>541</v>
      </c>
      <c r="AU42" s="16" t="s">
        <v>518</v>
      </c>
    </row>
    <row r="43" spans="1:47" ht="15.75">
      <c r="A43" s="74" t="s">
        <v>198</v>
      </c>
      <c r="B43" s="75">
        <v>155</v>
      </c>
      <c r="C43" s="76" t="s">
        <v>199</v>
      </c>
      <c r="D43" s="16">
        <v>73</v>
      </c>
      <c r="E43" s="181" t="s">
        <v>442</v>
      </c>
      <c r="F43" s="163" t="s">
        <v>440</v>
      </c>
      <c r="G43" s="164" t="s">
        <v>440</v>
      </c>
      <c r="H43" s="164" t="s">
        <v>440</v>
      </c>
      <c r="I43" s="164" t="s">
        <v>441</v>
      </c>
      <c r="J43" s="164" t="s">
        <v>117</v>
      </c>
      <c r="K43" s="164" t="s">
        <v>543</v>
      </c>
      <c r="L43" s="165">
        <v>18.7</v>
      </c>
      <c r="M43" s="158" t="s">
        <v>517</v>
      </c>
      <c r="N43" s="32" t="s">
        <v>446</v>
      </c>
      <c r="O43" s="159" t="s">
        <v>537</v>
      </c>
      <c r="P43" s="19">
        <v>8.620999999999999</v>
      </c>
      <c r="Q43" s="20">
        <v>0.5153952097393241</v>
      </c>
      <c r="R43" s="17">
        <v>2.569</v>
      </c>
      <c r="S43" s="21">
        <v>0.11239315914334486</v>
      </c>
      <c r="T43" s="176">
        <v>3.3557804593226934</v>
      </c>
      <c r="U43" s="18">
        <v>3.360795261283214</v>
      </c>
      <c r="V43" s="18">
        <v>0.24245681129599403</v>
      </c>
      <c r="W43" s="17">
        <v>5.817</v>
      </c>
      <c r="X43" s="18">
        <v>0.28464597895163724</v>
      </c>
      <c r="Y43" s="17">
        <v>2.13</v>
      </c>
      <c r="Z43" s="18">
        <v>0.10044346115545935</v>
      </c>
      <c r="AA43" s="17">
        <v>2.730985915492958</v>
      </c>
      <c r="AB43" s="19">
        <v>2.7376343025669763</v>
      </c>
      <c r="AC43" s="18">
        <v>0.20250982114084562</v>
      </c>
      <c r="AD43" s="51" t="s">
        <v>534</v>
      </c>
      <c r="AE43" s="16">
        <v>24.14</v>
      </c>
      <c r="AF43" s="179">
        <v>0.6227377426785127</v>
      </c>
      <c r="AG43" s="179">
        <v>0.5164527805199078</v>
      </c>
      <c r="AH43" s="228">
        <v>5.91</v>
      </c>
      <c r="AI43" s="228">
        <v>18.548</v>
      </c>
      <c r="AJ43" s="46">
        <v>2457</v>
      </c>
      <c r="AK43" s="46">
        <v>1592</v>
      </c>
      <c r="AL43" s="46">
        <v>865</v>
      </c>
      <c r="AM43" s="46">
        <v>3098</v>
      </c>
      <c r="AN43" s="46">
        <v>641</v>
      </c>
      <c r="AO43" s="16">
        <v>6.2</v>
      </c>
      <c r="AP43" s="16">
        <v>75.85</v>
      </c>
      <c r="AQ43" s="16" t="s">
        <v>515</v>
      </c>
      <c r="AR43" s="16" t="s">
        <v>516</v>
      </c>
      <c r="AS43" s="46">
        <v>2</v>
      </c>
      <c r="AT43" s="16" t="s">
        <v>541</v>
      </c>
      <c r="AU43" s="16" t="s">
        <v>518</v>
      </c>
    </row>
    <row r="44" spans="1:47" ht="15.75">
      <c r="A44" s="74" t="s">
        <v>200</v>
      </c>
      <c r="B44" s="75">
        <v>157</v>
      </c>
      <c r="C44" s="76" t="s">
        <v>201</v>
      </c>
      <c r="D44" s="16">
        <v>92</v>
      </c>
      <c r="E44" s="181" t="s">
        <v>442</v>
      </c>
      <c r="F44" s="163" t="s">
        <v>440</v>
      </c>
      <c r="G44" s="164" t="s">
        <v>440</v>
      </c>
      <c r="H44" s="164" t="s">
        <v>440</v>
      </c>
      <c r="I44" s="164" t="s">
        <v>441</v>
      </c>
      <c r="J44" s="164" t="s">
        <v>117</v>
      </c>
      <c r="K44" s="164" t="s">
        <v>543</v>
      </c>
      <c r="L44" s="165">
        <v>20.5</v>
      </c>
      <c r="M44" s="158" t="s">
        <v>517</v>
      </c>
      <c r="N44" s="32" t="s">
        <v>517</v>
      </c>
      <c r="O44" s="159" t="s">
        <v>447</v>
      </c>
      <c r="P44" s="19">
        <v>9.987999999999998</v>
      </c>
      <c r="Q44" s="20">
        <v>0.4608639230354166</v>
      </c>
      <c r="R44" s="17">
        <v>2.415</v>
      </c>
      <c r="S44" s="21">
        <v>0.15664893516678358</v>
      </c>
      <c r="T44" s="176">
        <v>4.135817805383022</v>
      </c>
      <c r="U44" s="18">
        <v>4.1454425858792225</v>
      </c>
      <c r="V44" s="18">
        <v>0.22688567252450476</v>
      </c>
      <c r="W44" s="17">
        <v>6.733</v>
      </c>
      <c r="X44" s="18">
        <v>0.20827599210876985</v>
      </c>
      <c r="Y44" s="17">
        <v>2.1179999999999994</v>
      </c>
      <c r="Z44" s="18">
        <v>0.079693858678783</v>
      </c>
      <c r="AA44" s="17">
        <v>3.1789423984891414</v>
      </c>
      <c r="AB44" s="19">
        <v>3.180204477853347</v>
      </c>
      <c r="AC44" s="18">
        <v>0.06212451569494253</v>
      </c>
      <c r="AD44" s="51" t="s">
        <v>122</v>
      </c>
      <c r="AE44" s="16">
        <v>26.14</v>
      </c>
      <c r="AF44" s="179">
        <v>0.6489082969432314</v>
      </c>
      <c r="AG44" s="179">
        <v>0.41411935953420664</v>
      </c>
      <c r="AH44" s="228">
        <v>5.41</v>
      </c>
      <c r="AI44" s="228">
        <v>20.696</v>
      </c>
      <c r="AJ44" s="46">
        <v>2629</v>
      </c>
      <c r="AK44" s="46">
        <v>1579</v>
      </c>
      <c r="AL44" s="46">
        <v>1050</v>
      </c>
      <c r="AM44" s="46">
        <v>3234</v>
      </c>
      <c r="AN44" s="46">
        <v>605</v>
      </c>
      <c r="AO44" s="16">
        <v>6</v>
      </c>
      <c r="AP44" s="16">
        <v>75.15</v>
      </c>
      <c r="AQ44" s="16" t="s">
        <v>515</v>
      </c>
      <c r="AR44" s="16" t="s">
        <v>517</v>
      </c>
      <c r="AS44" s="46">
        <v>1</v>
      </c>
      <c r="AT44" s="16" t="s">
        <v>541</v>
      </c>
      <c r="AU44" s="16" t="s">
        <v>518</v>
      </c>
    </row>
    <row r="45" spans="1:47" ht="15.75">
      <c r="A45" s="74" t="s">
        <v>202</v>
      </c>
      <c r="B45" s="75">
        <v>159</v>
      </c>
      <c r="C45" s="76" t="s">
        <v>203</v>
      </c>
      <c r="D45" s="16">
        <v>85</v>
      </c>
      <c r="E45" s="181" t="s">
        <v>442</v>
      </c>
      <c r="F45" s="163" t="s">
        <v>440</v>
      </c>
      <c r="G45" s="164" t="s">
        <v>440</v>
      </c>
      <c r="H45" s="164" t="s">
        <v>440</v>
      </c>
      <c r="I45" s="164" t="s">
        <v>441</v>
      </c>
      <c r="J45" s="164" t="s">
        <v>117</v>
      </c>
      <c r="K45" s="164" t="s">
        <v>543</v>
      </c>
      <c r="L45" s="165">
        <v>21.8</v>
      </c>
      <c r="M45" s="158" t="s">
        <v>517</v>
      </c>
      <c r="N45" s="32" t="s">
        <v>517</v>
      </c>
      <c r="O45" s="159" t="s">
        <v>537</v>
      </c>
      <c r="P45" s="19">
        <v>9.967</v>
      </c>
      <c r="Q45" s="20">
        <v>0.28292323261892904</v>
      </c>
      <c r="R45" s="17">
        <v>2.4330000000000003</v>
      </c>
      <c r="S45" s="21">
        <v>0.19453934192228609</v>
      </c>
      <c r="T45" s="176">
        <v>4.09658857377723</v>
      </c>
      <c r="U45" s="18">
        <v>4.119906582820091</v>
      </c>
      <c r="V45" s="18">
        <v>0.3486586630192214</v>
      </c>
      <c r="W45" s="17">
        <v>6.997</v>
      </c>
      <c r="X45" s="18">
        <v>0.11055918475338014</v>
      </c>
      <c r="Y45" s="17">
        <v>2.0300000000000002</v>
      </c>
      <c r="Z45" s="18">
        <v>0.05696002496877954</v>
      </c>
      <c r="AA45" s="17">
        <v>3.44679802955665</v>
      </c>
      <c r="AB45" s="19">
        <v>3.448700071643686</v>
      </c>
      <c r="AC45" s="18">
        <v>0.0901805201749836</v>
      </c>
      <c r="AD45" s="51" t="s">
        <v>122</v>
      </c>
      <c r="AE45" s="16">
        <v>24.73</v>
      </c>
      <c r="AF45" s="179">
        <v>0.6599233716475096</v>
      </c>
      <c r="AG45" s="179">
        <v>0.3725670498084291</v>
      </c>
      <c r="AH45" s="228">
        <v>5.41</v>
      </c>
      <c r="AI45" s="228">
        <v>21.631</v>
      </c>
      <c r="AJ45" s="46">
        <v>2413</v>
      </c>
      <c r="AK45" s="46">
        <v>1621</v>
      </c>
      <c r="AL45" s="46">
        <v>792</v>
      </c>
      <c r="AM45" s="46">
        <v>3093</v>
      </c>
      <c r="AN45" s="46">
        <v>680</v>
      </c>
      <c r="AO45" s="16">
        <v>6.2</v>
      </c>
      <c r="AP45" s="16">
        <v>68.85</v>
      </c>
      <c r="AQ45" s="16" t="s">
        <v>515</v>
      </c>
      <c r="AR45" s="16" t="s">
        <v>516</v>
      </c>
      <c r="AS45" s="46">
        <v>7</v>
      </c>
      <c r="AT45" s="16" t="s">
        <v>541</v>
      </c>
      <c r="AU45" s="16" t="s">
        <v>518</v>
      </c>
    </row>
    <row r="46" spans="1:47" ht="15.75">
      <c r="A46" s="74" t="s">
        <v>204</v>
      </c>
      <c r="B46" s="75">
        <v>161</v>
      </c>
      <c r="C46" s="76" t="s">
        <v>205</v>
      </c>
      <c r="D46" s="16">
        <v>85</v>
      </c>
      <c r="E46" s="181" t="s">
        <v>442</v>
      </c>
      <c r="F46" s="163" t="s">
        <v>440</v>
      </c>
      <c r="G46" s="164" t="s">
        <v>440</v>
      </c>
      <c r="H46" s="164" t="s">
        <v>440</v>
      </c>
      <c r="I46" s="164" t="s">
        <v>441</v>
      </c>
      <c r="J46" s="164" t="s">
        <v>117</v>
      </c>
      <c r="K46" s="164" t="s">
        <v>543</v>
      </c>
      <c r="L46" s="165">
        <v>19.1</v>
      </c>
      <c r="M46" s="158" t="s">
        <v>517</v>
      </c>
      <c r="N46" s="32" t="s">
        <v>517</v>
      </c>
      <c r="O46" s="159" t="s">
        <v>447</v>
      </c>
      <c r="P46" s="19">
        <v>9.609</v>
      </c>
      <c r="Q46" s="20">
        <v>0.33338166316299966</v>
      </c>
      <c r="R46" s="17">
        <v>2.6559999999999997</v>
      </c>
      <c r="S46" s="21">
        <v>0.13057139383835512</v>
      </c>
      <c r="T46" s="176">
        <v>3.617846385542169</v>
      </c>
      <c r="U46" s="18">
        <v>3.624959016452312</v>
      </c>
      <c r="V46" s="18">
        <v>0.20144772755330706</v>
      </c>
      <c r="W46" s="17">
        <v>6.1400000000000015</v>
      </c>
      <c r="X46" s="18">
        <v>0.28875210436940596</v>
      </c>
      <c r="Y46" s="17">
        <v>2.2</v>
      </c>
      <c r="Z46" s="18">
        <v>0.0637704215657028</v>
      </c>
      <c r="AA46" s="17">
        <v>2.7909090909090915</v>
      </c>
      <c r="AB46" s="19">
        <v>2.79258957112184</v>
      </c>
      <c r="AC46" s="18">
        <v>0.1479080818864262</v>
      </c>
      <c r="AD46" s="51" t="s">
        <v>535</v>
      </c>
      <c r="AE46" s="16">
        <v>25.84</v>
      </c>
      <c r="AF46" s="179">
        <v>0.6270292207792207</v>
      </c>
      <c r="AG46" s="179">
        <v>0.380275974025974</v>
      </c>
      <c r="AH46" s="228">
        <v>5.16</v>
      </c>
      <c r="AI46" s="228">
        <v>20.087</v>
      </c>
      <c r="AJ46" s="46">
        <v>2669</v>
      </c>
      <c r="AK46" s="46">
        <v>1855</v>
      </c>
      <c r="AL46" s="46">
        <v>814</v>
      </c>
      <c r="AM46" s="46">
        <v>3305</v>
      </c>
      <c r="AN46" s="46">
        <v>636</v>
      </c>
      <c r="AO46" s="16">
        <v>6.4</v>
      </c>
      <c r="AP46" s="16">
        <v>69.65</v>
      </c>
      <c r="AQ46" s="16" t="s">
        <v>515</v>
      </c>
      <c r="AR46" s="16" t="s">
        <v>516</v>
      </c>
      <c r="AS46" s="46">
        <v>7</v>
      </c>
      <c r="AT46" s="16" t="s">
        <v>541</v>
      </c>
      <c r="AU46" s="16" t="s">
        <v>518</v>
      </c>
    </row>
    <row r="47" spans="1:47" ht="15.75">
      <c r="A47" s="74" t="s">
        <v>206</v>
      </c>
      <c r="B47" s="75">
        <v>164</v>
      </c>
      <c r="C47" s="76" t="s">
        <v>207</v>
      </c>
      <c r="D47" s="16">
        <v>89</v>
      </c>
      <c r="E47" s="181" t="s">
        <v>442</v>
      </c>
      <c r="F47" s="163" t="s">
        <v>440</v>
      </c>
      <c r="G47" s="164" t="s">
        <v>440</v>
      </c>
      <c r="H47" s="164" t="s">
        <v>440</v>
      </c>
      <c r="I47" s="164" t="s">
        <v>441</v>
      </c>
      <c r="J47" s="164" t="s">
        <v>117</v>
      </c>
      <c r="K47" s="164" t="s">
        <v>542</v>
      </c>
      <c r="L47" s="165">
        <v>18.7</v>
      </c>
      <c r="M47" s="158" t="s">
        <v>517</v>
      </c>
      <c r="N47" s="32" t="s">
        <v>517</v>
      </c>
      <c r="O47" s="159" t="s">
        <v>447</v>
      </c>
      <c r="P47" s="19">
        <v>10.374</v>
      </c>
      <c r="Q47" s="20">
        <v>0.27109653877044876</v>
      </c>
      <c r="R47" s="17">
        <v>2.2909999999999995</v>
      </c>
      <c r="S47" s="21">
        <v>0.11704225257953531</v>
      </c>
      <c r="T47" s="176">
        <v>4.528153644696641</v>
      </c>
      <c r="U47" s="18">
        <v>4.5417915449774195</v>
      </c>
      <c r="V47" s="18">
        <v>0.31453562867813817</v>
      </c>
      <c r="W47" s="17">
        <v>7.033999999999999</v>
      </c>
      <c r="X47" s="18">
        <v>0.13937957765285253</v>
      </c>
      <c r="Y47" s="17">
        <v>1.9330000000000003</v>
      </c>
      <c r="Z47" s="18">
        <v>0.08446564061465445</v>
      </c>
      <c r="AA47" s="17">
        <v>3.6389032591826167</v>
      </c>
      <c r="AB47" s="19">
        <v>3.643871521483765</v>
      </c>
      <c r="AC47" s="18">
        <v>0.14209788392064787</v>
      </c>
      <c r="AD47" s="51" t="s">
        <v>122</v>
      </c>
      <c r="AE47" s="16">
        <v>25.34</v>
      </c>
      <c r="AF47" s="179">
        <v>0.633195148165208</v>
      </c>
      <c r="AG47" s="179">
        <v>0.41133118378627365</v>
      </c>
      <c r="AH47" s="228">
        <v>5.75</v>
      </c>
      <c r="AI47" s="228">
        <v>15.94</v>
      </c>
      <c r="AJ47" s="46">
        <v>2124</v>
      </c>
      <c r="AK47" s="46">
        <v>1442</v>
      </c>
      <c r="AL47" s="46">
        <v>682</v>
      </c>
      <c r="AM47" s="46">
        <v>2896</v>
      </c>
      <c r="AN47" s="46">
        <v>772</v>
      </c>
      <c r="AO47" s="16">
        <v>6.066666666666666</v>
      </c>
      <c r="AP47" s="16">
        <v>72</v>
      </c>
      <c r="AQ47" s="16" t="s">
        <v>515</v>
      </c>
      <c r="AR47" s="16" t="s">
        <v>517</v>
      </c>
      <c r="AS47" s="46">
        <v>7</v>
      </c>
      <c r="AT47" s="16" t="s">
        <v>541</v>
      </c>
      <c r="AU47" s="16" t="s">
        <v>518</v>
      </c>
    </row>
    <row r="48" spans="1:47" ht="15.75">
      <c r="A48" s="74" t="s">
        <v>208</v>
      </c>
      <c r="B48" s="75">
        <v>167</v>
      </c>
      <c r="C48" s="76" t="s">
        <v>84</v>
      </c>
      <c r="D48" s="16">
        <v>87</v>
      </c>
      <c r="E48" s="181" t="s">
        <v>445</v>
      </c>
      <c r="F48" s="163" t="s">
        <v>440</v>
      </c>
      <c r="G48" s="164" t="s">
        <v>440</v>
      </c>
      <c r="H48" s="164" t="s">
        <v>440</v>
      </c>
      <c r="I48" s="164" t="s">
        <v>443</v>
      </c>
      <c r="J48" s="164" t="s">
        <v>117</v>
      </c>
      <c r="K48" s="164" t="s">
        <v>542</v>
      </c>
      <c r="L48" s="165">
        <v>20.1</v>
      </c>
      <c r="M48" s="158" t="s">
        <v>517</v>
      </c>
      <c r="N48" s="32" t="s">
        <v>517</v>
      </c>
      <c r="O48" s="159" t="s">
        <v>447</v>
      </c>
      <c r="P48" s="19" t="s">
        <v>536</v>
      </c>
      <c r="Q48" s="20" t="s">
        <v>536</v>
      </c>
      <c r="R48" s="17" t="s">
        <v>536</v>
      </c>
      <c r="S48" s="21" t="s">
        <v>536</v>
      </c>
      <c r="T48" s="176" t="s">
        <v>536</v>
      </c>
      <c r="U48" s="18" t="s">
        <v>536</v>
      </c>
      <c r="V48" s="18" t="s">
        <v>536</v>
      </c>
      <c r="W48" s="17" t="s">
        <v>536</v>
      </c>
      <c r="X48" s="18" t="s">
        <v>536</v>
      </c>
      <c r="Y48" s="17" t="s">
        <v>536</v>
      </c>
      <c r="Z48" s="18" t="s">
        <v>536</v>
      </c>
      <c r="AA48" s="17" t="s">
        <v>536</v>
      </c>
      <c r="AB48" s="19" t="s">
        <v>536</v>
      </c>
      <c r="AC48" s="18" t="s">
        <v>536</v>
      </c>
      <c r="AD48" s="51" t="s">
        <v>536</v>
      </c>
      <c r="AE48" s="16" t="s">
        <v>536</v>
      </c>
      <c r="AF48" s="179">
        <v>0.6216311225685492</v>
      </c>
      <c r="AG48" s="179">
        <v>0.5848371220998358</v>
      </c>
      <c r="AH48" s="228">
        <v>5.41</v>
      </c>
      <c r="AI48" s="228" t="s">
        <v>536</v>
      </c>
      <c r="AJ48" s="46" t="s">
        <v>536</v>
      </c>
      <c r="AK48" s="46" t="s">
        <v>536</v>
      </c>
      <c r="AL48" s="46" t="s">
        <v>536</v>
      </c>
      <c r="AM48" s="46" t="s">
        <v>536</v>
      </c>
      <c r="AN48" s="46" t="s">
        <v>536</v>
      </c>
      <c r="AO48" s="16" t="s">
        <v>536</v>
      </c>
      <c r="AP48" s="16" t="s">
        <v>536</v>
      </c>
      <c r="AQ48" s="16" t="s">
        <v>536</v>
      </c>
      <c r="AR48" s="16" t="s">
        <v>536</v>
      </c>
      <c r="AS48" s="46" t="s">
        <v>536</v>
      </c>
      <c r="AT48" s="16" t="s">
        <v>536</v>
      </c>
      <c r="AU48" s="16" t="s">
        <v>536</v>
      </c>
    </row>
    <row r="49" spans="1:47" ht="15.75">
      <c r="A49" s="74" t="s">
        <v>209</v>
      </c>
      <c r="B49" s="75">
        <v>176</v>
      </c>
      <c r="C49" s="76" t="s">
        <v>83</v>
      </c>
      <c r="D49" s="16">
        <v>77</v>
      </c>
      <c r="E49" s="181" t="s">
        <v>442</v>
      </c>
      <c r="F49" s="163" t="s">
        <v>440</v>
      </c>
      <c r="G49" s="164" t="s">
        <v>440</v>
      </c>
      <c r="H49" s="164" t="s">
        <v>440</v>
      </c>
      <c r="I49" s="164" t="s">
        <v>441</v>
      </c>
      <c r="J49" s="164" t="s">
        <v>117</v>
      </c>
      <c r="K49" s="164" t="s">
        <v>542</v>
      </c>
      <c r="L49" s="165">
        <v>23.2</v>
      </c>
      <c r="M49" s="158" t="s">
        <v>517</v>
      </c>
      <c r="N49" s="32" t="s">
        <v>517</v>
      </c>
      <c r="O49" s="159" t="s">
        <v>537</v>
      </c>
      <c r="P49" s="19" t="s">
        <v>536</v>
      </c>
      <c r="Q49" s="20" t="s">
        <v>536</v>
      </c>
      <c r="R49" s="17" t="s">
        <v>536</v>
      </c>
      <c r="S49" s="21" t="s">
        <v>536</v>
      </c>
      <c r="T49" s="176" t="s">
        <v>536</v>
      </c>
      <c r="U49" s="18" t="s">
        <v>536</v>
      </c>
      <c r="V49" s="18" t="s">
        <v>536</v>
      </c>
      <c r="W49" s="17" t="s">
        <v>536</v>
      </c>
      <c r="X49" s="18" t="s">
        <v>536</v>
      </c>
      <c r="Y49" s="17" t="s">
        <v>536</v>
      </c>
      <c r="Z49" s="18" t="s">
        <v>536</v>
      </c>
      <c r="AA49" s="17" t="s">
        <v>536</v>
      </c>
      <c r="AB49" s="19" t="s">
        <v>536</v>
      </c>
      <c r="AC49" s="18" t="s">
        <v>536</v>
      </c>
      <c r="AD49" s="51" t="s">
        <v>536</v>
      </c>
      <c r="AE49" s="16" t="s">
        <v>536</v>
      </c>
      <c r="AF49" s="179">
        <v>0.6463028865164097</v>
      </c>
      <c r="AG49" s="179">
        <v>0.5879794385132463</v>
      </c>
      <c r="AH49" s="228">
        <v>7.74</v>
      </c>
      <c r="AI49" s="228" t="s">
        <v>536</v>
      </c>
      <c r="AJ49" s="46" t="s">
        <v>536</v>
      </c>
      <c r="AK49" s="46" t="s">
        <v>536</v>
      </c>
      <c r="AL49" s="46" t="s">
        <v>536</v>
      </c>
      <c r="AM49" s="46" t="s">
        <v>536</v>
      </c>
      <c r="AN49" s="46" t="s">
        <v>536</v>
      </c>
      <c r="AO49" s="16" t="s">
        <v>536</v>
      </c>
      <c r="AP49" s="16" t="s">
        <v>536</v>
      </c>
      <c r="AQ49" s="16" t="s">
        <v>536</v>
      </c>
      <c r="AR49" s="16" t="s">
        <v>536</v>
      </c>
      <c r="AS49" s="46" t="s">
        <v>536</v>
      </c>
      <c r="AT49" s="16" t="s">
        <v>536</v>
      </c>
      <c r="AU49" s="16" t="s">
        <v>536</v>
      </c>
    </row>
    <row r="50" spans="1:47" ht="15.75">
      <c r="A50" s="74" t="s">
        <v>210</v>
      </c>
      <c r="B50" s="75">
        <v>186</v>
      </c>
      <c r="C50" s="76" t="s">
        <v>211</v>
      </c>
      <c r="D50" s="16">
        <v>92</v>
      </c>
      <c r="E50" s="181" t="s">
        <v>442</v>
      </c>
      <c r="F50" s="163" t="s">
        <v>440</v>
      </c>
      <c r="G50" s="164" t="s">
        <v>440</v>
      </c>
      <c r="H50" s="164" t="s">
        <v>440</v>
      </c>
      <c r="I50" s="164" t="s">
        <v>441</v>
      </c>
      <c r="J50" s="164" t="s">
        <v>117</v>
      </c>
      <c r="K50" s="164" t="s">
        <v>543</v>
      </c>
      <c r="L50" s="165">
        <v>19.6</v>
      </c>
      <c r="M50" s="158" t="s">
        <v>517</v>
      </c>
      <c r="N50" s="32" t="s">
        <v>517</v>
      </c>
      <c r="O50" s="159" t="s">
        <v>447</v>
      </c>
      <c r="P50" s="19">
        <v>9.381</v>
      </c>
      <c r="Q50" s="20">
        <v>0.37319789209837845</v>
      </c>
      <c r="R50" s="17">
        <v>2.162</v>
      </c>
      <c r="S50" s="21">
        <v>0.13339998334166342</v>
      </c>
      <c r="T50" s="176">
        <v>4.339037927844589</v>
      </c>
      <c r="U50" s="18">
        <v>4.351346401597555</v>
      </c>
      <c r="V50" s="18">
        <v>0.2822510981761042</v>
      </c>
      <c r="W50" s="17">
        <v>6.4860000000000015</v>
      </c>
      <c r="X50" s="18">
        <v>0.17964161853838606</v>
      </c>
      <c r="Y50" s="17">
        <v>2.069</v>
      </c>
      <c r="Z50" s="18">
        <v>0.2947861748605041</v>
      </c>
      <c r="AA50" s="17">
        <v>3.1348477525374587</v>
      </c>
      <c r="AB50" s="19">
        <v>3.1845878994052947</v>
      </c>
      <c r="AC50" s="18">
        <v>0.3934201475577238</v>
      </c>
      <c r="AD50" s="51" t="s">
        <v>122</v>
      </c>
      <c r="AE50" s="16">
        <v>24.12</v>
      </c>
      <c r="AF50" s="179">
        <v>0.6562922868741542</v>
      </c>
      <c r="AG50" s="179">
        <v>0.2258307021500526</v>
      </c>
      <c r="AH50" s="228"/>
      <c r="AI50" s="228">
        <v>18.515</v>
      </c>
      <c r="AJ50" s="46">
        <v>2903</v>
      </c>
      <c r="AK50" s="46">
        <v>1581</v>
      </c>
      <c r="AL50" s="46">
        <v>1322</v>
      </c>
      <c r="AM50" s="46">
        <v>3089</v>
      </c>
      <c r="AN50" s="46">
        <v>186</v>
      </c>
      <c r="AO50" s="16">
        <v>6.066666666666666</v>
      </c>
      <c r="AP50" s="16">
        <v>79.05</v>
      </c>
      <c r="AQ50" s="16" t="s">
        <v>514</v>
      </c>
      <c r="AR50" s="16" t="s">
        <v>516</v>
      </c>
      <c r="AS50" s="46">
        <v>1</v>
      </c>
      <c r="AT50" s="16" t="s">
        <v>541</v>
      </c>
      <c r="AU50" s="16" t="s">
        <v>518</v>
      </c>
    </row>
    <row r="51" spans="1:47" ht="15.75">
      <c r="A51" s="74" t="s">
        <v>212</v>
      </c>
      <c r="B51" s="75">
        <v>187</v>
      </c>
      <c r="C51" s="76" t="s">
        <v>213</v>
      </c>
      <c r="D51" s="16">
        <v>85</v>
      </c>
      <c r="E51" s="181" t="s">
        <v>449</v>
      </c>
      <c r="F51" s="163" t="s">
        <v>440</v>
      </c>
      <c r="G51" s="164" t="s">
        <v>440</v>
      </c>
      <c r="H51" s="164" t="s">
        <v>440</v>
      </c>
      <c r="I51" s="164" t="s">
        <v>441</v>
      </c>
      <c r="J51" s="164" t="s">
        <v>117</v>
      </c>
      <c r="K51" s="164" t="s">
        <v>542</v>
      </c>
      <c r="L51" s="165">
        <v>21.6</v>
      </c>
      <c r="M51" s="158" t="s">
        <v>517</v>
      </c>
      <c r="N51" s="32" t="s">
        <v>517</v>
      </c>
      <c r="O51" s="159" t="s">
        <v>537</v>
      </c>
      <c r="P51" s="19">
        <v>10.585999999999999</v>
      </c>
      <c r="Q51" s="20">
        <v>0.3187196608655552</v>
      </c>
      <c r="R51" s="17">
        <v>2.37</v>
      </c>
      <c r="S51" s="21">
        <v>0.09649409884085736</v>
      </c>
      <c r="T51" s="176">
        <v>4.466666666666666</v>
      </c>
      <c r="U51" s="18">
        <v>4.473770531584763</v>
      </c>
      <c r="V51" s="18">
        <v>0.23965540268483165</v>
      </c>
      <c r="W51" s="17">
        <v>7.06</v>
      </c>
      <c r="X51" s="18">
        <v>0.2386070689089935</v>
      </c>
      <c r="Y51" s="17">
        <v>2.041</v>
      </c>
      <c r="Z51" s="18">
        <v>0.3320793077965959</v>
      </c>
      <c r="AA51" s="17">
        <v>3.4590886820186184</v>
      </c>
      <c r="AB51" s="19">
        <v>3.521434047922079</v>
      </c>
      <c r="AC51" s="18">
        <v>0.44350063840854703</v>
      </c>
      <c r="AD51" s="51" t="s">
        <v>122</v>
      </c>
      <c r="AE51" s="16">
        <v>25.97</v>
      </c>
      <c r="AF51" s="179">
        <v>0.6023529411764706</v>
      </c>
      <c r="AG51" s="179">
        <v>0.18894117647058822</v>
      </c>
      <c r="AH51" s="228"/>
      <c r="AI51" s="228">
        <v>17.469</v>
      </c>
      <c r="AJ51" s="46">
        <v>2713</v>
      </c>
      <c r="AK51" s="46">
        <v>1725</v>
      </c>
      <c r="AL51" s="46">
        <v>988</v>
      </c>
      <c r="AM51" s="46">
        <v>3634</v>
      </c>
      <c r="AN51" s="46">
        <v>921</v>
      </c>
      <c r="AO51" s="16">
        <v>6.066666666666666</v>
      </c>
      <c r="AP51" s="16">
        <v>75.9</v>
      </c>
      <c r="AQ51" s="16" t="s">
        <v>514</v>
      </c>
      <c r="AR51" s="16" t="s">
        <v>517</v>
      </c>
      <c r="AS51" s="46">
        <v>7</v>
      </c>
      <c r="AT51" s="16" t="s">
        <v>541</v>
      </c>
      <c r="AU51" s="16" t="s">
        <v>518</v>
      </c>
    </row>
    <row r="52" spans="1:47" ht="15.75">
      <c r="A52" s="74" t="s">
        <v>214</v>
      </c>
      <c r="B52" s="75">
        <v>323</v>
      </c>
      <c r="C52" s="76" t="s">
        <v>82</v>
      </c>
      <c r="D52" s="16">
        <v>70</v>
      </c>
      <c r="E52" s="181" t="s">
        <v>442</v>
      </c>
      <c r="F52" s="163" t="s">
        <v>440</v>
      </c>
      <c r="G52" s="164" t="s">
        <v>440</v>
      </c>
      <c r="H52" s="164" t="s">
        <v>440</v>
      </c>
      <c r="I52" s="164" t="s">
        <v>441</v>
      </c>
      <c r="J52" s="164" t="s">
        <v>117</v>
      </c>
      <c r="K52" s="164" t="s">
        <v>542</v>
      </c>
      <c r="L52" s="165">
        <v>23.5</v>
      </c>
      <c r="M52" s="158" t="s">
        <v>517</v>
      </c>
      <c r="N52" s="32" t="s">
        <v>517</v>
      </c>
      <c r="O52" s="159" t="s">
        <v>447</v>
      </c>
      <c r="P52" s="19" t="s">
        <v>536</v>
      </c>
      <c r="Q52" s="20" t="s">
        <v>536</v>
      </c>
      <c r="R52" s="17" t="s">
        <v>536</v>
      </c>
      <c r="S52" s="21" t="s">
        <v>536</v>
      </c>
      <c r="T52" s="176" t="s">
        <v>536</v>
      </c>
      <c r="U52" s="18" t="s">
        <v>536</v>
      </c>
      <c r="V52" s="18" t="s">
        <v>536</v>
      </c>
      <c r="W52" s="17" t="s">
        <v>536</v>
      </c>
      <c r="X52" s="18" t="s">
        <v>536</v>
      </c>
      <c r="Y52" s="17" t="s">
        <v>536</v>
      </c>
      <c r="Z52" s="18" t="s">
        <v>536</v>
      </c>
      <c r="AA52" s="17" t="s">
        <v>536</v>
      </c>
      <c r="AB52" s="19" t="s">
        <v>536</v>
      </c>
      <c r="AC52" s="18" t="s">
        <v>536</v>
      </c>
      <c r="AD52" s="51" t="s">
        <v>536</v>
      </c>
      <c r="AE52" s="16" t="s">
        <v>536</v>
      </c>
      <c r="AF52" s="179">
        <v>0.8280600253118784</v>
      </c>
      <c r="AG52" s="179">
        <v>0.3992044838184776</v>
      </c>
      <c r="AH52" s="228"/>
      <c r="AI52" s="228" t="s">
        <v>536</v>
      </c>
      <c r="AJ52" s="46" t="s">
        <v>536</v>
      </c>
      <c r="AK52" s="46" t="s">
        <v>536</v>
      </c>
      <c r="AL52" s="46" t="s">
        <v>536</v>
      </c>
      <c r="AM52" s="46" t="s">
        <v>536</v>
      </c>
      <c r="AN52" s="46" t="s">
        <v>536</v>
      </c>
      <c r="AO52" s="16" t="s">
        <v>536</v>
      </c>
      <c r="AP52" s="16" t="s">
        <v>536</v>
      </c>
      <c r="AQ52" s="16" t="s">
        <v>536</v>
      </c>
      <c r="AR52" s="16" t="s">
        <v>536</v>
      </c>
      <c r="AS52" s="46" t="s">
        <v>536</v>
      </c>
      <c r="AT52" s="16" t="s">
        <v>536</v>
      </c>
      <c r="AU52" s="16" t="s">
        <v>536</v>
      </c>
    </row>
    <row r="53" spans="1:47" ht="15.75">
      <c r="A53" s="74" t="s">
        <v>215</v>
      </c>
      <c r="B53" s="75">
        <v>333</v>
      </c>
      <c r="C53" s="76" t="s">
        <v>81</v>
      </c>
      <c r="D53" s="16">
        <v>100</v>
      </c>
      <c r="E53" s="181" t="s">
        <v>442</v>
      </c>
      <c r="F53" s="163" t="s">
        <v>440</v>
      </c>
      <c r="G53" s="164" t="s">
        <v>440</v>
      </c>
      <c r="H53" s="164" t="s">
        <v>440</v>
      </c>
      <c r="I53" s="164" t="s">
        <v>441</v>
      </c>
      <c r="J53" s="164" t="s">
        <v>539</v>
      </c>
      <c r="K53" s="164" t="s">
        <v>542</v>
      </c>
      <c r="L53" s="165">
        <v>22</v>
      </c>
      <c r="M53" s="158" t="s">
        <v>517</v>
      </c>
      <c r="N53" s="32" t="s">
        <v>517</v>
      </c>
      <c r="O53" s="159" t="s">
        <v>537</v>
      </c>
      <c r="P53" s="19" t="s">
        <v>536</v>
      </c>
      <c r="Q53" s="20" t="s">
        <v>536</v>
      </c>
      <c r="R53" s="17" t="s">
        <v>536</v>
      </c>
      <c r="S53" s="21" t="s">
        <v>536</v>
      </c>
      <c r="T53" s="176" t="s">
        <v>536</v>
      </c>
      <c r="U53" s="18" t="s">
        <v>536</v>
      </c>
      <c r="V53" s="18" t="s">
        <v>536</v>
      </c>
      <c r="W53" s="17" t="s">
        <v>536</v>
      </c>
      <c r="X53" s="18" t="s">
        <v>536</v>
      </c>
      <c r="Y53" s="17" t="s">
        <v>536</v>
      </c>
      <c r="Z53" s="18" t="s">
        <v>536</v>
      </c>
      <c r="AA53" s="17" t="s">
        <v>536</v>
      </c>
      <c r="AB53" s="19" t="s">
        <v>536</v>
      </c>
      <c r="AC53" s="18" t="s">
        <v>536</v>
      </c>
      <c r="AD53" s="51" t="s">
        <v>536</v>
      </c>
      <c r="AE53" s="16" t="s">
        <v>536</v>
      </c>
      <c r="AF53" s="179">
        <v>0.5596068122071094</v>
      </c>
      <c r="AG53" s="179">
        <v>0.4965138873014059</v>
      </c>
      <c r="AH53" s="228"/>
      <c r="AI53" s="228" t="s">
        <v>536</v>
      </c>
      <c r="AJ53" s="46" t="s">
        <v>536</v>
      </c>
      <c r="AK53" s="46" t="s">
        <v>536</v>
      </c>
      <c r="AL53" s="46" t="s">
        <v>536</v>
      </c>
      <c r="AM53" s="46" t="s">
        <v>536</v>
      </c>
      <c r="AN53" s="46" t="s">
        <v>536</v>
      </c>
      <c r="AO53" s="16" t="s">
        <v>536</v>
      </c>
      <c r="AP53" s="16" t="s">
        <v>536</v>
      </c>
      <c r="AQ53" s="16" t="s">
        <v>536</v>
      </c>
      <c r="AR53" s="16" t="s">
        <v>536</v>
      </c>
      <c r="AS53" s="46" t="s">
        <v>536</v>
      </c>
      <c r="AT53" s="16" t="s">
        <v>536</v>
      </c>
      <c r="AU53" s="16" t="s">
        <v>536</v>
      </c>
    </row>
    <row r="54" spans="1:47" ht="15.75">
      <c r="A54" s="74" t="s">
        <v>216</v>
      </c>
      <c r="B54" s="75">
        <v>396</v>
      </c>
      <c r="C54" s="76" t="s">
        <v>80</v>
      </c>
      <c r="D54" s="16">
        <v>102</v>
      </c>
      <c r="E54" s="181" t="s">
        <v>442</v>
      </c>
      <c r="F54" s="163" t="s">
        <v>440</v>
      </c>
      <c r="G54" s="164" t="s">
        <v>440</v>
      </c>
      <c r="H54" s="164" t="s">
        <v>440</v>
      </c>
      <c r="I54" s="164" t="s">
        <v>441</v>
      </c>
      <c r="J54" s="164" t="s">
        <v>539</v>
      </c>
      <c r="K54" s="164" t="s">
        <v>542</v>
      </c>
      <c r="L54" s="165">
        <v>20.9</v>
      </c>
      <c r="M54" s="158" t="s">
        <v>517</v>
      </c>
      <c r="N54" s="32" t="s">
        <v>446</v>
      </c>
      <c r="O54" s="159" t="s">
        <v>447</v>
      </c>
      <c r="P54" s="19" t="s">
        <v>536</v>
      </c>
      <c r="Q54" s="20" t="s">
        <v>536</v>
      </c>
      <c r="R54" s="17" t="s">
        <v>536</v>
      </c>
      <c r="S54" s="21" t="s">
        <v>536</v>
      </c>
      <c r="T54" s="176" t="s">
        <v>536</v>
      </c>
      <c r="U54" s="18" t="s">
        <v>536</v>
      </c>
      <c r="V54" s="18" t="s">
        <v>536</v>
      </c>
      <c r="W54" s="17" t="s">
        <v>536</v>
      </c>
      <c r="X54" s="18" t="s">
        <v>536</v>
      </c>
      <c r="Y54" s="17" t="s">
        <v>536</v>
      </c>
      <c r="Z54" s="18" t="s">
        <v>536</v>
      </c>
      <c r="AA54" s="17" t="s">
        <v>536</v>
      </c>
      <c r="AB54" s="19" t="s">
        <v>536</v>
      </c>
      <c r="AC54" s="18" t="s">
        <v>536</v>
      </c>
      <c r="AD54" s="51" t="s">
        <v>536</v>
      </c>
      <c r="AE54" s="16" t="s">
        <v>536</v>
      </c>
      <c r="AF54" s="179">
        <v>0.6131907308377897</v>
      </c>
      <c r="AG54" s="179">
        <v>0.5745692216280452</v>
      </c>
      <c r="AH54" s="228"/>
      <c r="AI54" s="228" t="s">
        <v>536</v>
      </c>
      <c r="AJ54" s="46" t="s">
        <v>536</v>
      </c>
      <c r="AK54" s="46" t="s">
        <v>536</v>
      </c>
      <c r="AL54" s="46" t="s">
        <v>536</v>
      </c>
      <c r="AM54" s="46" t="s">
        <v>536</v>
      </c>
      <c r="AN54" s="46" t="s">
        <v>536</v>
      </c>
      <c r="AO54" s="16" t="s">
        <v>536</v>
      </c>
      <c r="AP54" s="16" t="s">
        <v>536</v>
      </c>
      <c r="AQ54" s="16" t="s">
        <v>536</v>
      </c>
      <c r="AR54" s="16" t="s">
        <v>536</v>
      </c>
      <c r="AS54" s="46" t="s">
        <v>536</v>
      </c>
      <c r="AT54" s="16" t="s">
        <v>536</v>
      </c>
      <c r="AU54" s="16" t="s">
        <v>536</v>
      </c>
    </row>
    <row r="55" spans="1:47" ht="15.75">
      <c r="A55" s="74" t="s">
        <v>217</v>
      </c>
      <c r="B55" s="75">
        <v>437</v>
      </c>
      <c r="C55" s="76" t="s">
        <v>218</v>
      </c>
      <c r="D55" s="16">
        <v>80</v>
      </c>
      <c r="E55" s="181" t="s">
        <v>442</v>
      </c>
      <c r="F55" s="163" t="s">
        <v>440</v>
      </c>
      <c r="G55" s="164" t="s">
        <v>440</v>
      </c>
      <c r="H55" s="164" t="s">
        <v>440</v>
      </c>
      <c r="I55" s="164" t="s">
        <v>441</v>
      </c>
      <c r="J55" s="164" t="s">
        <v>117</v>
      </c>
      <c r="K55" s="164" t="s">
        <v>542</v>
      </c>
      <c r="L55" s="165">
        <v>13.5</v>
      </c>
      <c r="M55" s="158" t="s">
        <v>517</v>
      </c>
      <c r="N55" s="32" t="s">
        <v>446</v>
      </c>
      <c r="O55" s="159" t="s">
        <v>447</v>
      </c>
      <c r="P55" s="19">
        <v>8.796</v>
      </c>
      <c r="Q55" s="20">
        <v>0.3309649192554949</v>
      </c>
      <c r="R55" s="17">
        <v>2.9229999999999996</v>
      </c>
      <c r="S55" s="21">
        <v>0.20039128390892105</v>
      </c>
      <c r="T55" s="176">
        <v>3.0092370851864523</v>
      </c>
      <c r="U55" s="18">
        <v>3.0229537685577466</v>
      </c>
      <c r="V55" s="18">
        <v>0.25399149112943303</v>
      </c>
      <c r="W55" s="17">
        <v>5.818</v>
      </c>
      <c r="X55" s="18">
        <v>0.6052143789141585</v>
      </c>
      <c r="Y55" s="17">
        <v>2.4349999999999996</v>
      </c>
      <c r="Z55" s="18">
        <v>0.10189864245089135</v>
      </c>
      <c r="AA55" s="17">
        <v>2.389322381930185</v>
      </c>
      <c r="AB55" s="19">
        <v>2.3922809233009708</v>
      </c>
      <c r="AC55" s="18">
        <v>0.2597896028115826</v>
      </c>
      <c r="AD55" s="51" t="s">
        <v>534</v>
      </c>
      <c r="AE55" s="16">
        <v>18.98</v>
      </c>
      <c r="AF55" s="179">
        <v>0.6942528735632184</v>
      </c>
      <c r="AG55" s="179">
        <v>0.3935960591133005</v>
      </c>
      <c r="AH55" s="228">
        <v>5.99</v>
      </c>
      <c r="AI55" s="228">
        <v>13.557</v>
      </c>
      <c r="AJ55" s="46">
        <v>3216</v>
      </c>
      <c r="AK55" s="46">
        <v>2013</v>
      </c>
      <c r="AL55" s="46">
        <v>1203</v>
      </c>
      <c r="AM55" s="46">
        <v>3593</v>
      </c>
      <c r="AN55" s="46">
        <v>377</v>
      </c>
      <c r="AO55" s="16">
        <v>6.466666666666667</v>
      </c>
      <c r="AP55" s="16">
        <v>72</v>
      </c>
      <c r="AQ55" s="16" t="s">
        <v>514</v>
      </c>
      <c r="AR55" s="16" t="s">
        <v>516</v>
      </c>
      <c r="AS55" s="46">
        <v>6</v>
      </c>
      <c r="AT55" s="16" t="s">
        <v>541</v>
      </c>
      <c r="AU55" s="16" t="s">
        <v>518</v>
      </c>
    </row>
    <row r="56" spans="1:47" ht="15.75">
      <c r="A56" s="74" t="s">
        <v>219</v>
      </c>
      <c r="B56" s="75">
        <v>476</v>
      </c>
      <c r="C56" s="76" t="s">
        <v>79</v>
      </c>
      <c r="D56" s="16">
        <v>95</v>
      </c>
      <c r="E56" s="181" t="s">
        <v>442</v>
      </c>
      <c r="F56" s="163" t="s">
        <v>440</v>
      </c>
      <c r="G56" s="164" t="s">
        <v>440</v>
      </c>
      <c r="H56" s="164" t="s">
        <v>440</v>
      </c>
      <c r="I56" s="164" t="s">
        <v>441</v>
      </c>
      <c r="J56" s="164" t="s">
        <v>117</v>
      </c>
      <c r="K56" s="164" t="s">
        <v>542</v>
      </c>
      <c r="L56" s="165">
        <v>21.4</v>
      </c>
      <c r="M56" s="158" t="s">
        <v>517</v>
      </c>
      <c r="N56" s="32" t="s">
        <v>517</v>
      </c>
      <c r="O56" s="159" t="s">
        <v>537</v>
      </c>
      <c r="P56" s="19" t="s">
        <v>536</v>
      </c>
      <c r="Q56" s="20" t="s">
        <v>536</v>
      </c>
      <c r="R56" s="17" t="s">
        <v>536</v>
      </c>
      <c r="S56" s="21" t="s">
        <v>536</v>
      </c>
      <c r="T56" s="176" t="s">
        <v>536</v>
      </c>
      <c r="U56" s="18" t="s">
        <v>536</v>
      </c>
      <c r="V56" s="18" t="s">
        <v>536</v>
      </c>
      <c r="W56" s="17" t="s">
        <v>536</v>
      </c>
      <c r="X56" s="18" t="s">
        <v>536</v>
      </c>
      <c r="Y56" s="17" t="s">
        <v>536</v>
      </c>
      <c r="Z56" s="18" t="s">
        <v>536</v>
      </c>
      <c r="AA56" s="17" t="s">
        <v>536</v>
      </c>
      <c r="AB56" s="19" t="s">
        <v>536</v>
      </c>
      <c r="AC56" s="18" t="s">
        <v>536</v>
      </c>
      <c r="AD56" s="51" t="s">
        <v>536</v>
      </c>
      <c r="AE56" s="16" t="s">
        <v>536</v>
      </c>
      <c r="AF56" s="179">
        <v>0.6580852775543041</v>
      </c>
      <c r="AG56" s="179">
        <v>0.4294717082327702</v>
      </c>
      <c r="AH56" s="228"/>
      <c r="AI56" s="228" t="s">
        <v>536</v>
      </c>
      <c r="AJ56" s="46" t="s">
        <v>536</v>
      </c>
      <c r="AK56" s="46" t="s">
        <v>536</v>
      </c>
      <c r="AL56" s="46" t="s">
        <v>536</v>
      </c>
      <c r="AM56" s="46" t="s">
        <v>536</v>
      </c>
      <c r="AN56" s="46" t="s">
        <v>536</v>
      </c>
      <c r="AO56" s="16" t="s">
        <v>536</v>
      </c>
      <c r="AP56" s="16" t="s">
        <v>536</v>
      </c>
      <c r="AQ56" s="16" t="s">
        <v>536</v>
      </c>
      <c r="AR56" s="16" t="s">
        <v>536</v>
      </c>
      <c r="AS56" s="46" t="s">
        <v>536</v>
      </c>
      <c r="AT56" s="16" t="s">
        <v>536</v>
      </c>
      <c r="AU56" s="16" t="s">
        <v>536</v>
      </c>
    </row>
    <row r="57" spans="1:47" ht="15.75">
      <c r="A57" s="74" t="s">
        <v>220</v>
      </c>
      <c r="B57" s="75">
        <v>477</v>
      </c>
      <c r="C57" s="76" t="s">
        <v>78</v>
      </c>
      <c r="D57" s="16">
        <v>100</v>
      </c>
      <c r="E57" s="181" t="s">
        <v>442</v>
      </c>
      <c r="F57" s="163" t="s">
        <v>440</v>
      </c>
      <c r="G57" s="164" t="s">
        <v>440</v>
      </c>
      <c r="H57" s="164" t="s">
        <v>440</v>
      </c>
      <c r="I57" s="164" t="s">
        <v>441</v>
      </c>
      <c r="J57" s="164" t="s">
        <v>117</v>
      </c>
      <c r="K57" s="164" t="s">
        <v>543</v>
      </c>
      <c r="L57" s="165">
        <v>15.6</v>
      </c>
      <c r="M57" s="158" t="s">
        <v>517</v>
      </c>
      <c r="N57" s="32" t="s">
        <v>517</v>
      </c>
      <c r="O57" s="159" t="s">
        <v>447</v>
      </c>
      <c r="P57" s="19" t="s">
        <v>536</v>
      </c>
      <c r="Q57" s="20" t="s">
        <v>536</v>
      </c>
      <c r="R57" s="17" t="s">
        <v>536</v>
      </c>
      <c r="S57" s="21" t="s">
        <v>536</v>
      </c>
      <c r="T57" s="176" t="s">
        <v>536</v>
      </c>
      <c r="U57" s="18" t="s">
        <v>536</v>
      </c>
      <c r="V57" s="18" t="s">
        <v>536</v>
      </c>
      <c r="W57" s="17" t="s">
        <v>536</v>
      </c>
      <c r="X57" s="18" t="s">
        <v>536</v>
      </c>
      <c r="Y57" s="17" t="s">
        <v>536</v>
      </c>
      <c r="Z57" s="18" t="s">
        <v>536</v>
      </c>
      <c r="AA57" s="17" t="s">
        <v>536</v>
      </c>
      <c r="AB57" s="19" t="s">
        <v>536</v>
      </c>
      <c r="AC57" s="18" t="s">
        <v>536</v>
      </c>
      <c r="AD57" s="51" t="s">
        <v>536</v>
      </c>
      <c r="AE57" s="16" t="s">
        <v>536</v>
      </c>
      <c r="AF57" s="179">
        <v>0.6493175149891568</v>
      </c>
      <c r="AG57" s="179">
        <v>0.13254241612450568</v>
      </c>
      <c r="AH57" s="228"/>
      <c r="AI57" s="228" t="s">
        <v>536</v>
      </c>
      <c r="AJ57" s="46" t="s">
        <v>536</v>
      </c>
      <c r="AK57" s="46" t="s">
        <v>536</v>
      </c>
      <c r="AL57" s="46" t="s">
        <v>536</v>
      </c>
      <c r="AM57" s="46" t="s">
        <v>536</v>
      </c>
      <c r="AN57" s="46" t="s">
        <v>536</v>
      </c>
      <c r="AO57" s="16" t="s">
        <v>536</v>
      </c>
      <c r="AP57" s="16" t="s">
        <v>536</v>
      </c>
      <c r="AQ57" s="16" t="s">
        <v>536</v>
      </c>
      <c r="AR57" s="16" t="s">
        <v>536</v>
      </c>
      <c r="AS57" s="46" t="s">
        <v>536</v>
      </c>
      <c r="AT57" s="16" t="s">
        <v>536</v>
      </c>
      <c r="AU57" s="16" t="s">
        <v>536</v>
      </c>
    </row>
    <row r="58" spans="1:47" ht="15.75">
      <c r="A58" s="74" t="s">
        <v>221</v>
      </c>
      <c r="B58" s="75">
        <v>481</v>
      </c>
      <c r="C58" s="76" t="s">
        <v>77</v>
      </c>
      <c r="D58" s="16">
        <v>107</v>
      </c>
      <c r="E58" s="181" t="s">
        <v>449</v>
      </c>
      <c r="F58" s="163" t="s">
        <v>440</v>
      </c>
      <c r="G58" s="164" t="s">
        <v>440</v>
      </c>
      <c r="H58" s="164" t="s">
        <v>440</v>
      </c>
      <c r="I58" s="164" t="s">
        <v>441</v>
      </c>
      <c r="J58" s="164" t="s">
        <v>117</v>
      </c>
      <c r="K58" s="164" t="s">
        <v>542</v>
      </c>
      <c r="L58" s="165">
        <v>18</v>
      </c>
      <c r="M58" s="158" t="s">
        <v>517</v>
      </c>
      <c r="N58" s="32" t="s">
        <v>517</v>
      </c>
      <c r="O58" s="159" t="s">
        <v>537</v>
      </c>
      <c r="P58" s="19" t="s">
        <v>536</v>
      </c>
      <c r="Q58" s="20" t="s">
        <v>536</v>
      </c>
      <c r="R58" s="17" t="s">
        <v>536</v>
      </c>
      <c r="S58" s="21" t="s">
        <v>536</v>
      </c>
      <c r="T58" s="176" t="s">
        <v>536</v>
      </c>
      <c r="U58" s="18" t="s">
        <v>536</v>
      </c>
      <c r="V58" s="18" t="s">
        <v>536</v>
      </c>
      <c r="W58" s="17" t="s">
        <v>536</v>
      </c>
      <c r="X58" s="18" t="s">
        <v>536</v>
      </c>
      <c r="Y58" s="17" t="s">
        <v>536</v>
      </c>
      <c r="Z58" s="18" t="s">
        <v>536</v>
      </c>
      <c r="AA58" s="17" t="s">
        <v>536</v>
      </c>
      <c r="AB58" s="19" t="s">
        <v>536</v>
      </c>
      <c r="AC58" s="18" t="s">
        <v>536</v>
      </c>
      <c r="AD58" s="51" t="s">
        <v>536</v>
      </c>
      <c r="AE58" s="16" t="s">
        <v>536</v>
      </c>
      <c r="AF58" s="179">
        <v>0.9123760793092421</v>
      </c>
      <c r="AG58" s="179">
        <v>0.08538535337384075</v>
      </c>
      <c r="AH58" s="228"/>
      <c r="AI58" s="228" t="s">
        <v>536</v>
      </c>
      <c r="AJ58" s="46" t="s">
        <v>536</v>
      </c>
      <c r="AK58" s="46" t="s">
        <v>536</v>
      </c>
      <c r="AL58" s="46" t="s">
        <v>536</v>
      </c>
      <c r="AM58" s="46" t="s">
        <v>536</v>
      </c>
      <c r="AN58" s="46" t="s">
        <v>536</v>
      </c>
      <c r="AO58" s="16" t="s">
        <v>536</v>
      </c>
      <c r="AP58" s="16" t="s">
        <v>536</v>
      </c>
      <c r="AQ58" s="16" t="s">
        <v>536</v>
      </c>
      <c r="AR58" s="16" t="s">
        <v>536</v>
      </c>
      <c r="AS58" s="46" t="s">
        <v>536</v>
      </c>
      <c r="AT58" s="16" t="s">
        <v>536</v>
      </c>
      <c r="AU58" s="16" t="s">
        <v>536</v>
      </c>
    </row>
    <row r="59" spans="1:47" ht="15.75">
      <c r="A59" s="74" t="s">
        <v>222</v>
      </c>
      <c r="B59" s="75">
        <v>500</v>
      </c>
      <c r="C59" s="76" t="s">
        <v>76</v>
      </c>
      <c r="D59" s="16">
        <v>88</v>
      </c>
      <c r="E59" s="181" t="s">
        <v>442</v>
      </c>
      <c r="F59" s="163" t="s">
        <v>440</v>
      </c>
      <c r="G59" s="164" t="s">
        <v>440</v>
      </c>
      <c r="H59" s="164" t="s">
        <v>440</v>
      </c>
      <c r="I59" s="164" t="s">
        <v>441</v>
      </c>
      <c r="J59" s="164" t="s">
        <v>117</v>
      </c>
      <c r="K59" s="164" t="s">
        <v>543</v>
      </c>
      <c r="L59" s="165">
        <v>22.5</v>
      </c>
      <c r="M59" s="158" t="s">
        <v>516</v>
      </c>
      <c r="N59" s="32" t="s">
        <v>446</v>
      </c>
      <c r="O59" s="159" t="s">
        <v>537</v>
      </c>
      <c r="P59" s="19" t="s">
        <v>536</v>
      </c>
      <c r="Q59" s="20" t="s">
        <v>536</v>
      </c>
      <c r="R59" s="17" t="s">
        <v>536</v>
      </c>
      <c r="S59" s="21" t="s">
        <v>536</v>
      </c>
      <c r="T59" s="176" t="s">
        <v>536</v>
      </c>
      <c r="U59" s="18" t="s">
        <v>536</v>
      </c>
      <c r="V59" s="18" t="s">
        <v>536</v>
      </c>
      <c r="W59" s="17" t="s">
        <v>536</v>
      </c>
      <c r="X59" s="18" t="s">
        <v>536</v>
      </c>
      <c r="Y59" s="17" t="s">
        <v>536</v>
      </c>
      <c r="Z59" s="18" t="s">
        <v>536</v>
      </c>
      <c r="AA59" s="17" t="s">
        <v>536</v>
      </c>
      <c r="AB59" s="19" t="s">
        <v>536</v>
      </c>
      <c r="AC59" s="18" t="s">
        <v>536</v>
      </c>
      <c r="AD59" s="51" t="s">
        <v>536</v>
      </c>
      <c r="AE59" s="16" t="s">
        <v>536</v>
      </c>
      <c r="AF59" s="179">
        <v>0.6612430372324831</v>
      </c>
      <c r="AG59" s="179">
        <v>0.6185869246555263</v>
      </c>
      <c r="AH59" s="228"/>
      <c r="AI59" s="228" t="s">
        <v>536</v>
      </c>
      <c r="AJ59" s="46" t="s">
        <v>536</v>
      </c>
      <c r="AK59" s="46" t="s">
        <v>536</v>
      </c>
      <c r="AL59" s="46" t="s">
        <v>536</v>
      </c>
      <c r="AM59" s="46" t="s">
        <v>536</v>
      </c>
      <c r="AN59" s="46" t="s">
        <v>536</v>
      </c>
      <c r="AO59" s="16" t="s">
        <v>536</v>
      </c>
      <c r="AP59" s="16" t="s">
        <v>536</v>
      </c>
      <c r="AQ59" s="16" t="s">
        <v>536</v>
      </c>
      <c r="AR59" s="16" t="s">
        <v>536</v>
      </c>
      <c r="AS59" s="46" t="s">
        <v>536</v>
      </c>
      <c r="AT59" s="16" t="s">
        <v>536</v>
      </c>
      <c r="AU59" s="16" t="s">
        <v>536</v>
      </c>
    </row>
    <row r="60" spans="1:47" ht="15.75">
      <c r="A60" s="74" t="s">
        <v>223</v>
      </c>
      <c r="B60" s="75">
        <v>501</v>
      </c>
      <c r="C60" s="76" t="s">
        <v>75</v>
      </c>
      <c r="D60" s="16">
        <v>77</v>
      </c>
      <c r="E60" s="181" t="s">
        <v>445</v>
      </c>
      <c r="F60" s="163" t="s">
        <v>440</v>
      </c>
      <c r="G60" s="164" t="s">
        <v>440</v>
      </c>
      <c r="H60" s="164" t="s">
        <v>440</v>
      </c>
      <c r="I60" s="164" t="s">
        <v>443</v>
      </c>
      <c r="J60" s="164" t="s">
        <v>117</v>
      </c>
      <c r="K60" s="164" t="s">
        <v>542</v>
      </c>
      <c r="L60" s="165">
        <v>17.7</v>
      </c>
      <c r="M60" s="158" t="s">
        <v>517</v>
      </c>
      <c r="N60" s="32" t="s">
        <v>517</v>
      </c>
      <c r="O60" s="159" t="s">
        <v>537</v>
      </c>
      <c r="P60" s="19" t="s">
        <v>536</v>
      </c>
      <c r="Q60" s="20" t="s">
        <v>536</v>
      </c>
      <c r="R60" s="17" t="s">
        <v>536</v>
      </c>
      <c r="S60" s="21" t="s">
        <v>536</v>
      </c>
      <c r="T60" s="176" t="s">
        <v>536</v>
      </c>
      <c r="U60" s="18" t="s">
        <v>536</v>
      </c>
      <c r="V60" s="18" t="s">
        <v>536</v>
      </c>
      <c r="W60" s="17" t="s">
        <v>536</v>
      </c>
      <c r="X60" s="18" t="s">
        <v>536</v>
      </c>
      <c r="Y60" s="17" t="s">
        <v>536</v>
      </c>
      <c r="Z60" s="18" t="s">
        <v>536</v>
      </c>
      <c r="AA60" s="17" t="s">
        <v>536</v>
      </c>
      <c r="AB60" s="19" t="s">
        <v>536</v>
      </c>
      <c r="AC60" s="18" t="s">
        <v>536</v>
      </c>
      <c r="AD60" s="51" t="s">
        <v>536</v>
      </c>
      <c r="AE60" s="16" t="s">
        <v>536</v>
      </c>
      <c r="AF60" s="179">
        <v>0.6372112440857223</v>
      </c>
      <c r="AG60" s="179">
        <v>0.4801001948232675</v>
      </c>
      <c r="AH60" s="228"/>
      <c r="AI60" s="228" t="s">
        <v>536</v>
      </c>
      <c r="AJ60" s="46" t="s">
        <v>536</v>
      </c>
      <c r="AK60" s="46" t="s">
        <v>536</v>
      </c>
      <c r="AL60" s="46" t="s">
        <v>536</v>
      </c>
      <c r="AM60" s="46" t="s">
        <v>536</v>
      </c>
      <c r="AN60" s="46" t="s">
        <v>536</v>
      </c>
      <c r="AO60" s="16" t="s">
        <v>536</v>
      </c>
      <c r="AP60" s="16" t="s">
        <v>536</v>
      </c>
      <c r="AQ60" s="16" t="s">
        <v>536</v>
      </c>
      <c r="AR60" s="16" t="s">
        <v>536</v>
      </c>
      <c r="AS60" s="46" t="s">
        <v>536</v>
      </c>
      <c r="AT60" s="16" t="s">
        <v>536</v>
      </c>
      <c r="AU60" s="16" t="s">
        <v>536</v>
      </c>
    </row>
    <row r="61" spans="1:47" ht="15.75">
      <c r="A61" s="74" t="s">
        <v>224</v>
      </c>
      <c r="B61" s="75">
        <v>502</v>
      </c>
      <c r="C61" s="76" t="s">
        <v>74</v>
      </c>
      <c r="D61" s="16">
        <v>94</v>
      </c>
      <c r="E61" s="181" t="s">
        <v>442</v>
      </c>
      <c r="F61" s="163" t="s">
        <v>440</v>
      </c>
      <c r="G61" s="164" t="s">
        <v>440</v>
      </c>
      <c r="H61" s="164" t="s">
        <v>440</v>
      </c>
      <c r="I61" s="164" t="s">
        <v>441</v>
      </c>
      <c r="J61" s="164" t="s">
        <v>117</v>
      </c>
      <c r="K61" s="164" t="s">
        <v>542</v>
      </c>
      <c r="L61" s="165">
        <v>24.3</v>
      </c>
      <c r="M61" s="158" t="s">
        <v>517</v>
      </c>
      <c r="N61" s="32" t="s">
        <v>517</v>
      </c>
      <c r="O61" s="159" t="s">
        <v>447</v>
      </c>
      <c r="P61" s="19" t="s">
        <v>536</v>
      </c>
      <c r="Q61" s="20" t="s">
        <v>536</v>
      </c>
      <c r="R61" s="17" t="s">
        <v>536</v>
      </c>
      <c r="S61" s="21" t="s">
        <v>536</v>
      </c>
      <c r="T61" s="176" t="s">
        <v>536</v>
      </c>
      <c r="U61" s="18" t="s">
        <v>536</v>
      </c>
      <c r="V61" s="18" t="s">
        <v>536</v>
      </c>
      <c r="W61" s="17" t="s">
        <v>536</v>
      </c>
      <c r="X61" s="18" t="s">
        <v>536</v>
      </c>
      <c r="Y61" s="17" t="s">
        <v>536</v>
      </c>
      <c r="Z61" s="18" t="s">
        <v>536</v>
      </c>
      <c r="AA61" s="17" t="s">
        <v>536</v>
      </c>
      <c r="AB61" s="19" t="s">
        <v>536</v>
      </c>
      <c r="AC61" s="18" t="s">
        <v>536</v>
      </c>
      <c r="AD61" s="51" t="s">
        <v>536</v>
      </c>
      <c r="AE61" s="16" t="s">
        <v>536</v>
      </c>
      <c r="AF61" s="179">
        <v>0.6691891891891891</v>
      </c>
      <c r="AG61" s="179">
        <v>0.6154054054054054</v>
      </c>
      <c r="AH61" s="228"/>
      <c r="AI61" s="228" t="s">
        <v>536</v>
      </c>
      <c r="AJ61" s="46" t="s">
        <v>536</v>
      </c>
      <c r="AK61" s="46" t="s">
        <v>536</v>
      </c>
      <c r="AL61" s="46" t="s">
        <v>536</v>
      </c>
      <c r="AM61" s="46" t="s">
        <v>536</v>
      </c>
      <c r="AN61" s="46" t="s">
        <v>536</v>
      </c>
      <c r="AO61" s="16" t="s">
        <v>536</v>
      </c>
      <c r="AP61" s="16" t="s">
        <v>536</v>
      </c>
      <c r="AQ61" s="16" t="s">
        <v>536</v>
      </c>
      <c r="AR61" s="16" t="s">
        <v>536</v>
      </c>
      <c r="AS61" s="46" t="s">
        <v>536</v>
      </c>
      <c r="AT61" s="16" t="s">
        <v>536</v>
      </c>
      <c r="AU61" s="16" t="s">
        <v>536</v>
      </c>
    </row>
    <row r="62" spans="1:47" ht="15.75">
      <c r="A62" s="74" t="s">
        <v>225</v>
      </c>
      <c r="B62" s="75">
        <v>505</v>
      </c>
      <c r="C62" s="76" t="s">
        <v>226</v>
      </c>
      <c r="D62" s="16">
        <v>68</v>
      </c>
      <c r="E62" s="181" t="s">
        <v>442</v>
      </c>
      <c r="F62" s="163" t="s">
        <v>440</v>
      </c>
      <c r="G62" s="164" t="s">
        <v>440</v>
      </c>
      <c r="H62" s="164" t="s">
        <v>440</v>
      </c>
      <c r="I62" s="164" t="s">
        <v>443</v>
      </c>
      <c r="J62" s="164" t="s">
        <v>117</v>
      </c>
      <c r="K62" s="164" t="s">
        <v>542</v>
      </c>
      <c r="L62" s="165">
        <v>18</v>
      </c>
      <c r="M62" s="158" t="s">
        <v>516</v>
      </c>
      <c r="N62" s="32" t="s">
        <v>517</v>
      </c>
      <c r="O62" s="159" t="s">
        <v>447</v>
      </c>
      <c r="P62" s="19">
        <v>7.693999999999998</v>
      </c>
      <c r="Q62" s="20">
        <v>0.41096634087642503</v>
      </c>
      <c r="R62" s="17">
        <v>2.736</v>
      </c>
      <c r="S62" s="21">
        <v>0.19044976007102682</v>
      </c>
      <c r="T62" s="176">
        <v>2.8121345029239757</v>
      </c>
      <c r="U62" s="18">
        <v>2.8229852491736147</v>
      </c>
      <c r="V62" s="18">
        <v>0.23271794832270312</v>
      </c>
      <c r="W62" s="17">
        <v>4.813000000000001</v>
      </c>
      <c r="X62" s="18">
        <v>0.24111085509458496</v>
      </c>
      <c r="Y62" s="17">
        <v>2.4170000000000003</v>
      </c>
      <c r="Z62" s="18">
        <v>0.07024560089032461</v>
      </c>
      <c r="AA62" s="17">
        <v>1.9913115432354158</v>
      </c>
      <c r="AB62" s="19">
        <v>1.9909722632292888</v>
      </c>
      <c r="AC62" s="18">
        <v>0.07474835554014951</v>
      </c>
      <c r="AD62" s="51" t="s">
        <v>533</v>
      </c>
      <c r="AE62" s="16">
        <v>22.11</v>
      </c>
      <c r="AF62" s="179">
        <v>0.6456935873356587</v>
      </c>
      <c r="AG62" s="179">
        <v>0.6149718272068688</v>
      </c>
      <c r="AH62" s="228">
        <v>5.83</v>
      </c>
      <c r="AI62" s="228">
        <v>14.281</v>
      </c>
      <c r="AJ62" s="46">
        <v>3224</v>
      </c>
      <c r="AK62" s="46">
        <v>1563</v>
      </c>
      <c r="AL62" s="46">
        <v>1661</v>
      </c>
      <c r="AM62" s="46">
        <v>2607</v>
      </c>
      <c r="AN62" s="46">
        <v>-617</v>
      </c>
      <c r="AO62" s="16">
        <v>5.866666666666666</v>
      </c>
      <c r="AP62" s="16">
        <v>78.3</v>
      </c>
      <c r="AQ62" s="16" t="s">
        <v>514</v>
      </c>
      <c r="AR62" s="16" t="s">
        <v>517</v>
      </c>
      <c r="AS62" s="46">
        <v>1</v>
      </c>
      <c r="AT62" s="16" t="s">
        <v>541</v>
      </c>
      <c r="AU62" s="16" t="s">
        <v>518</v>
      </c>
    </row>
    <row r="63" spans="1:47" ht="15.75">
      <c r="A63" s="74" t="s">
        <v>227</v>
      </c>
      <c r="B63" s="75">
        <v>509</v>
      </c>
      <c r="C63" s="76" t="s">
        <v>228</v>
      </c>
      <c r="D63" s="16">
        <v>100</v>
      </c>
      <c r="E63" s="181" t="s">
        <v>445</v>
      </c>
      <c r="F63" s="163" t="s">
        <v>440</v>
      </c>
      <c r="G63" s="164" t="s">
        <v>440</v>
      </c>
      <c r="H63" s="164" t="s">
        <v>440</v>
      </c>
      <c r="I63" s="164" t="s">
        <v>443</v>
      </c>
      <c r="J63" s="164" t="s">
        <v>117</v>
      </c>
      <c r="K63" s="164" t="s">
        <v>542</v>
      </c>
      <c r="L63" s="165">
        <v>21.4</v>
      </c>
      <c r="M63" s="158" t="s">
        <v>517</v>
      </c>
      <c r="N63" s="32" t="s">
        <v>446</v>
      </c>
      <c r="O63" s="159" t="s">
        <v>537</v>
      </c>
      <c r="P63" s="19">
        <v>8.327000000000002</v>
      </c>
      <c r="Q63" s="20">
        <v>0.3903573861077472</v>
      </c>
      <c r="R63" s="17">
        <v>3.4809999999999994</v>
      </c>
      <c r="S63" s="21">
        <v>0.1405109722880556</v>
      </c>
      <c r="T63" s="176">
        <v>2.392128698649814</v>
      </c>
      <c r="U63" s="18">
        <v>2.3942068855287006</v>
      </c>
      <c r="V63" s="18">
        <v>0.11968980609864821</v>
      </c>
      <c r="W63" s="17">
        <v>5.109999999999999</v>
      </c>
      <c r="X63" s="18">
        <v>0.2216102685145973</v>
      </c>
      <c r="Y63" s="17">
        <v>2.697</v>
      </c>
      <c r="Z63" s="18">
        <v>0.16007290005910307</v>
      </c>
      <c r="AA63" s="17">
        <v>1.8946978123841303</v>
      </c>
      <c r="AB63" s="19">
        <v>1.90185379312984</v>
      </c>
      <c r="AC63" s="18">
        <v>0.1570364411506977</v>
      </c>
      <c r="AD63" s="51" t="s">
        <v>533</v>
      </c>
      <c r="AE63" s="16">
        <v>32.78</v>
      </c>
      <c r="AF63" s="179">
        <v>0.6336584763551056</v>
      </c>
      <c r="AG63" s="179">
        <v>0.4995678478824547</v>
      </c>
      <c r="AH63" s="228">
        <v>6.25</v>
      </c>
      <c r="AI63" s="228">
        <v>13.732</v>
      </c>
      <c r="AJ63" s="46">
        <v>2609</v>
      </c>
      <c r="AK63" s="46">
        <v>1879</v>
      </c>
      <c r="AL63" s="46">
        <v>730</v>
      </c>
      <c r="AM63" s="46">
        <v>3247</v>
      </c>
      <c r="AN63" s="46">
        <v>638</v>
      </c>
      <c r="AO63" s="16">
        <v>6.333333333333333</v>
      </c>
      <c r="AP63" s="16">
        <v>68.95</v>
      </c>
      <c r="AQ63" s="16" t="s">
        <v>514</v>
      </c>
      <c r="AR63" s="16" t="s">
        <v>516</v>
      </c>
      <c r="AS63" s="46">
        <v>7</v>
      </c>
      <c r="AT63" s="16" t="s">
        <v>541</v>
      </c>
      <c r="AU63" s="16" t="s">
        <v>518</v>
      </c>
    </row>
    <row r="64" spans="1:47" ht="15.75">
      <c r="A64" s="74" t="s">
        <v>229</v>
      </c>
      <c r="B64" s="75">
        <v>512</v>
      </c>
      <c r="C64" s="76" t="s">
        <v>73</v>
      </c>
      <c r="D64" s="16">
        <v>85</v>
      </c>
      <c r="E64" s="181" t="s">
        <v>442</v>
      </c>
      <c r="F64" s="163" t="s">
        <v>440</v>
      </c>
      <c r="G64" s="164" t="s">
        <v>440</v>
      </c>
      <c r="H64" s="164" t="s">
        <v>440</v>
      </c>
      <c r="I64" s="164" t="s">
        <v>441</v>
      </c>
      <c r="J64" s="164" t="s">
        <v>117</v>
      </c>
      <c r="K64" s="164" t="s">
        <v>542</v>
      </c>
      <c r="L64" s="165">
        <v>14.6</v>
      </c>
      <c r="M64" s="158" t="s">
        <v>517</v>
      </c>
      <c r="N64" s="32" t="s">
        <v>517</v>
      </c>
      <c r="O64" s="159" t="s">
        <v>447</v>
      </c>
      <c r="P64" s="19" t="s">
        <v>536</v>
      </c>
      <c r="Q64" s="20" t="s">
        <v>536</v>
      </c>
      <c r="R64" s="17" t="s">
        <v>536</v>
      </c>
      <c r="S64" s="21" t="s">
        <v>536</v>
      </c>
      <c r="T64" s="176" t="s">
        <v>536</v>
      </c>
      <c r="U64" s="18" t="s">
        <v>536</v>
      </c>
      <c r="V64" s="18" t="s">
        <v>536</v>
      </c>
      <c r="W64" s="17" t="s">
        <v>536</v>
      </c>
      <c r="X64" s="18" t="s">
        <v>536</v>
      </c>
      <c r="Y64" s="17" t="s">
        <v>536</v>
      </c>
      <c r="Z64" s="18" t="s">
        <v>536</v>
      </c>
      <c r="AA64" s="17" t="s">
        <v>536</v>
      </c>
      <c r="AB64" s="19" t="s">
        <v>536</v>
      </c>
      <c r="AC64" s="18" t="s">
        <v>536</v>
      </c>
      <c r="AD64" s="51" t="s">
        <v>536</v>
      </c>
      <c r="AE64" s="16" t="s">
        <v>536</v>
      </c>
      <c r="AF64" s="179" t="s">
        <v>536</v>
      </c>
      <c r="AG64" s="179" t="s">
        <v>536</v>
      </c>
      <c r="AH64" s="228"/>
      <c r="AI64" s="228" t="s">
        <v>536</v>
      </c>
      <c r="AJ64" s="46" t="s">
        <v>536</v>
      </c>
      <c r="AK64" s="46" t="s">
        <v>536</v>
      </c>
      <c r="AL64" s="46" t="s">
        <v>536</v>
      </c>
      <c r="AM64" s="46" t="s">
        <v>536</v>
      </c>
      <c r="AN64" s="46" t="s">
        <v>536</v>
      </c>
      <c r="AO64" s="16" t="s">
        <v>536</v>
      </c>
      <c r="AP64" s="16" t="s">
        <v>536</v>
      </c>
      <c r="AQ64" s="16" t="s">
        <v>536</v>
      </c>
      <c r="AR64" s="16" t="s">
        <v>536</v>
      </c>
      <c r="AS64" s="46" t="s">
        <v>536</v>
      </c>
      <c r="AT64" s="16" t="s">
        <v>536</v>
      </c>
      <c r="AU64" s="16" t="s">
        <v>536</v>
      </c>
    </row>
    <row r="65" spans="1:47" ht="15.75">
      <c r="A65" s="74" t="s">
        <v>230</v>
      </c>
      <c r="B65" s="75">
        <v>517</v>
      </c>
      <c r="C65" s="76" t="s">
        <v>231</v>
      </c>
      <c r="D65" s="16">
        <v>80</v>
      </c>
      <c r="E65" s="181" t="s">
        <v>442</v>
      </c>
      <c r="F65" s="163" t="s">
        <v>440</v>
      </c>
      <c r="G65" s="164" t="s">
        <v>440</v>
      </c>
      <c r="H65" s="164" t="s">
        <v>440</v>
      </c>
      <c r="I65" s="164" t="s">
        <v>441</v>
      </c>
      <c r="J65" s="164" t="s">
        <v>117</v>
      </c>
      <c r="K65" s="164" t="s">
        <v>448</v>
      </c>
      <c r="L65" s="165">
        <v>11.6</v>
      </c>
      <c r="M65" s="158" t="s">
        <v>517</v>
      </c>
      <c r="N65" s="32" t="s">
        <v>517</v>
      </c>
      <c r="O65" s="159" t="s">
        <v>447</v>
      </c>
      <c r="P65" s="19" t="s">
        <v>536</v>
      </c>
      <c r="Q65" s="20" t="s">
        <v>536</v>
      </c>
      <c r="R65" s="17" t="s">
        <v>536</v>
      </c>
      <c r="S65" s="21" t="s">
        <v>536</v>
      </c>
      <c r="T65" s="176" t="s">
        <v>536</v>
      </c>
      <c r="U65" s="18" t="s">
        <v>536</v>
      </c>
      <c r="V65" s="18" t="s">
        <v>536</v>
      </c>
      <c r="W65" s="17" t="s">
        <v>536</v>
      </c>
      <c r="X65" s="18" t="s">
        <v>536</v>
      </c>
      <c r="Y65" s="17" t="s">
        <v>536</v>
      </c>
      <c r="Z65" s="18" t="s">
        <v>536</v>
      </c>
      <c r="AA65" s="17" t="s">
        <v>536</v>
      </c>
      <c r="AB65" s="19" t="s">
        <v>536</v>
      </c>
      <c r="AC65" s="18" t="s">
        <v>536</v>
      </c>
      <c r="AD65" s="51" t="s">
        <v>536</v>
      </c>
      <c r="AE65" s="16" t="s">
        <v>536</v>
      </c>
      <c r="AF65" s="179">
        <v>0.7320473644003056</v>
      </c>
      <c r="AG65" s="179">
        <v>0.5641711229946524</v>
      </c>
      <c r="AH65" s="228"/>
      <c r="AI65" s="228" t="s">
        <v>536</v>
      </c>
      <c r="AJ65" s="46" t="s">
        <v>536</v>
      </c>
      <c r="AK65" s="46" t="s">
        <v>536</v>
      </c>
      <c r="AL65" s="46" t="s">
        <v>536</v>
      </c>
      <c r="AM65" s="46" t="s">
        <v>536</v>
      </c>
      <c r="AN65" s="46" t="s">
        <v>536</v>
      </c>
      <c r="AO65" s="16" t="s">
        <v>536</v>
      </c>
      <c r="AP65" s="16" t="s">
        <v>536</v>
      </c>
      <c r="AQ65" s="16" t="s">
        <v>536</v>
      </c>
      <c r="AR65" s="16" t="s">
        <v>536</v>
      </c>
      <c r="AS65" s="46" t="s">
        <v>536</v>
      </c>
      <c r="AT65" s="16" t="s">
        <v>536</v>
      </c>
      <c r="AU65" s="16" t="s">
        <v>536</v>
      </c>
    </row>
    <row r="66" spans="1:47" ht="15.75">
      <c r="A66" s="74" t="s">
        <v>232</v>
      </c>
      <c r="B66" s="75">
        <v>518</v>
      </c>
      <c r="C66" s="76" t="s">
        <v>72</v>
      </c>
      <c r="D66" s="16">
        <v>110</v>
      </c>
      <c r="E66" s="181" t="s">
        <v>449</v>
      </c>
      <c r="F66" s="163" t="s">
        <v>440</v>
      </c>
      <c r="G66" s="164" t="s">
        <v>440</v>
      </c>
      <c r="H66" s="164" t="s">
        <v>440</v>
      </c>
      <c r="I66" s="164" t="s">
        <v>441</v>
      </c>
      <c r="J66" s="164" t="s">
        <v>117</v>
      </c>
      <c r="K66" s="164" t="s">
        <v>448</v>
      </c>
      <c r="L66" s="165">
        <v>18.9</v>
      </c>
      <c r="M66" s="158" t="s">
        <v>516</v>
      </c>
      <c r="N66" s="32" t="s">
        <v>517</v>
      </c>
      <c r="O66" s="159" t="s">
        <v>447</v>
      </c>
      <c r="P66" s="19" t="s">
        <v>536</v>
      </c>
      <c r="Q66" s="20" t="s">
        <v>536</v>
      </c>
      <c r="R66" s="17" t="s">
        <v>536</v>
      </c>
      <c r="S66" s="21" t="s">
        <v>536</v>
      </c>
      <c r="T66" s="176" t="s">
        <v>536</v>
      </c>
      <c r="U66" s="18" t="s">
        <v>536</v>
      </c>
      <c r="V66" s="18" t="s">
        <v>536</v>
      </c>
      <c r="W66" s="17" t="s">
        <v>536</v>
      </c>
      <c r="X66" s="18" t="s">
        <v>536</v>
      </c>
      <c r="Y66" s="17" t="s">
        <v>536</v>
      </c>
      <c r="Z66" s="18" t="s">
        <v>536</v>
      </c>
      <c r="AA66" s="17" t="s">
        <v>536</v>
      </c>
      <c r="AB66" s="19" t="s">
        <v>536</v>
      </c>
      <c r="AC66" s="18" t="s">
        <v>536</v>
      </c>
      <c r="AD66" s="51" t="s">
        <v>536</v>
      </c>
      <c r="AE66" s="16" t="s">
        <v>536</v>
      </c>
      <c r="AF66" s="179">
        <v>0.6740952770394603</v>
      </c>
      <c r="AG66" s="179">
        <v>0.43753833571866696</v>
      </c>
      <c r="AH66" s="228"/>
      <c r="AI66" s="228" t="s">
        <v>536</v>
      </c>
      <c r="AJ66" s="46" t="s">
        <v>536</v>
      </c>
      <c r="AK66" s="46" t="s">
        <v>536</v>
      </c>
      <c r="AL66" s="46" t="s">
        <v>536</v>
      </c>
      <c r="AM66" s="46" t="s">
        <v>536</v>
      </c>
      <c r="AN66" s="46" t="s">
        <v>536</v>
      </c>
      <c r="AO66" s="16" t="s">
        <v>536</v>
      </c>
      <c r="AP66" s="16" t="s">
        <v>536</v>
      </c>
      <c r="AQ66" s="16" t="s">
        <v>536</v>
      </c>
      <c r="AR66" s="16" t="s">
        <v>536</v>
      </c>
      <c r="AS66" s="46" t="s">
        <v>536</v>
      </c>
      <c r="AT66" s="16" t="s">
        <v>536</v>
      </c>
      <c r="AU66" s="16" t="s">
        <v>536</v>
      </c>
    </row>
    <row r="67" spans="1:47" ht="15.75">
      <c r="A67" s="74" t="s">
        <v>233</v>
      </c>
      <c r="B67" s="75">
        <v>519</v>
      </c>
      <c r="C67" s="76" t="s">
        <v>71</v>
      </c>
      <c r="D67" s="16">
        <v>73</v>
      </c>
      <c r="E67" s="181" t="s">
        <v>442</v>
      </c>
      <c r="F67" s="163" t="s">
        <v>440</v>
      </c>
      <c r="G67" s="164" t="s">
        <v>440</v>
      </c>
      <c r="H67" s="164" t="s">
        <v>440</v>
      </c>
      <c r="I67" s="164" t="s">
        <v>441</v>
      </c>
      <c r="J67" s="164" t="s">
        <v>117</v>
      </c>
      <c r="K67" s="164" t="s">
        <v>542</v>
      </c>
      <c r="L67" s="165">
        <v>15.3</v>
      </c>
      <c r="M67" s="158" t="s">
        <v>517</v>
      </c>
      <c r="N67" s="32" t="s">
        <v>517</v>
      </c>
      <c r="O67" s="159" t="s">
        <v>447</v>
      </c>
      <c r="P67" s="19" t="s">
        <v>536</v>
      </c>
      <c r="Q67" s="20" t="s">
        <v>536</v>
      </c>
      <c r="R67" s="17" t="s">
        <v>536</v>
      </c>
      <c r="S67" s="21" t="s">
        <v>536</v>
      </c>
      <c r="T67" s="176" t="s">
        <v>536</v>
      </c>
      <c r="U67" s="18" t="s">
        <v>536</v>
      </c>
      <c r="V67" s="18" t="s">
        <v>536</v>
      </c>
      <c r="W67" s="17" t="s">
        <v>536</v>
      </c>
      <c r="X67" s="18" t="s">
        <v>536</v>
      </c>
      <c r="Y67" s="17" t="s">
        <v>536</v>
      </c>
      <c r="Z67" s="18" t="s">
        <v>536</v>
      </c>
      <c r="AA67" s="17" t="s">
        <v>536</v>
      </c>
      <c r="AB67" s="19" t="s">
        <v>536</v>
      </c>
      <c r="AC67" s="18" t="s">
        <v>536</v>
      </c>
      <c r="AD67" s="51" t="s">
        <v>536</v>
      </c>
      <c r="AE67" s="16" t="s">
        <v>536</v>
      </c>
      <c r="AF67" s="179">
        <v>0.6638792575973894</v>
      </c>
      <c r="AG67" s="179">
        <v>0.5457882928819091</v>
      </c>
      <c r="AH67" s="228"/>
      <c r="AI67" s="228" t="s">
        <v>536</v>
      </c>
      <c r="AJ67" s="46" t="s">
        <v>536</v>
      </c>
      <c r="AK67" s="46" t="s">
        <v>536</v>
      </c>
      <c r="AL67" s="46" t="s">
        <v>536</v>
      </c>
      <c r="AM67" s="46" t="s">
        <v>536</v>
      </c>
      <c r="AN67" s="46" t="s">
        <v>536</v>
      </c>
      <c r="AO67" s="16" t="s">
        <v>536</v>
      </c>
      <c r="AP67" s="16" t="s">
        <v>536</v>
      </c>
      <c r="AQ67" s="16" t="s">
        <v>536</v>
      </c>
      <c r="AR67" s="16" t="s">
        <v>536</v>
      </c>
      <c r="AS67" s="46" t="s">
        <v>536</v>
      </c>
      <c r="AT67" s="16" t="s">
        <v>536</v>
      </c>
      <c r="AU67" s="16" t="s">
        <v>536</v>
      </c>
    </row>
    <row r="68" spans="1:47" ht="15.75">
      <c r="A68" s="74" t="s">
        <v>234</v>
      </c>
      <c r="B68" s="75">
        <v>520</v>
      </c>
      <c r="C68" s="76" t="s">
        <v>70</v>
      </c>
      <c r="D68" s="16">
        <v>125</v>
      </c>
      <c r="E68" s="181" t="s">
        <v>449</v>
      </c>
      <c r="F68" s="163" t="s">
        <v>440</v>
      </c>
      <c r="G68" s="164" t="s">
        <v>440</v>
      </c>
      <c r="H68" s="164" t="s">
        <v>440</v>
      </c>
      <c r="I68" s="164" t="s">
        <v>441</v>
      </c>
      <c r="J68" s="164" t="s">
        <v>117</v>
      </c>
      <c r="K68" s="164" t="s">
        <v>542</v>
      </c>
      <c r="L68" s="165">
        <v>18.3</v>
      </c>
      <c r="M68" s="158" t="s">
        <v>517</v>
      </c>
      <c r="N68" s="32" t="s">
        <v>517</v>
      </c>
      <c r="O68" s="159" t="s">
        <v>447</v>
      </c>
      <c r="P68" s="19" t="s">
        <v>536</v>
      </c>
      <c r="Q68" s="20" t="s">
        <v>536</v>
      </c>
      <c r="R68" s="17" t="s">
        <v>536</v>
      </c>
      <c r="S68" s="21" t="s">
        <v>536</v>
      </c>
      <c r="T68" s="176" t="s">
        <v>536</v>
      </c>
      <c r="U68" s="18" t="s">
        <v>536</v>
      </c>
      <c r="V68" s="18" t="s">
        <v>536</v>
      </c>
      <c r="W68" s="17" t="s">
        <v>536</v>
      </c>
      <c r="X68" s="18" t="s">
        <v>536</v>
      </c>
      <c r="Y68" s="17" t="s">
        <v>536</v>
      </c>
      <c r="Z68" s="18" t="s">
        <v>536</v>
      </c>
      <c r="AA68" s="17" t="s">
        <v>536</v>
      </c>
      <c r="AB68" s="19" t="s">
        <v>536</v>
      </c>
      <c r="AC68" s="18" t="s">
        <v>536</v>
      </c>
      <c r="AD68" s="51" t="s">
        <v>536</v>
      </c>
      <c r="AE68" s="16" t="s">
        <v>536</v>
      </c>
      <c r="AF68" s="179">
        <v>0.6054885786802031</v>
      </c>
      <c r="AG68" s="179">
        <v>0.45986675126903553</v>
      </c>
      <c r="AH68" s="228"/>
      <c r="AI68" s="228" t="s">
        <v>536</v>
      </c>
      <c r="AJ68" s="46" t="s">
        <v>536</v>
      </c>
      <c r="AK68" s="46" t="s">
        <v>536</v>
      </c>
      <c r="AL68" s="46" t="s">
        <v>536</v>
      </c>
      <c r="AM68" s="46" t="s">
        <v>536</v>
      </c>
      <c r="AN68" s="46" t="s">
        <v>536</v>
      </c>
      <c r="AO68" s="16" t="s">
        <v>536</v>
      </c>
      <c r="AP68" s="16" t="s">
        <v>536</v>
      </c>
      <c r="AQ68" s="16" t="s">
        <v>536</v>
      </c>
      <c r="AR68" s="16" t="s">
        <v>536</v>
      </c>
      <c r="AS68" s="46" t="s">
        <v>536</v>
      </c>
      <c r="AT68" s="16" t="s">
        <v>536</v>
      </c>
      <c r="AU68" s="16" t="s">
        <v>536</v>
      </c>
    </row>
    <row r="69" spans="1:47" ht="15.75">
      <c r="A69" s="74" t="s">
        <v>235</v>
      </c>
      <c r="B69" s="75">
        <v>521</v>
      </c>
      <c r="C69" s="76" t="s">
        <v>236</v>
      </c>
      <c r="D69" s="16">
        <v>84</v>
      </c>
      <c r="E69" s="181" t="s">
        <v>445</v>
      </c>
      <c r="F69" s="163" t="s">
        <v>440</v>
      </c>
      <c r="G69" s="164" t="s">
        <v>440</v>
      </c>
      <c r="H69" s="164" t="s">
        <v>440</v>
      </c>
      <c r="I69" s="164" t="s">
        <v>441</v>
      </c>
      <c r="J69" s="164" t="s">
        <v>117</v>
      </c>
      <c r="K69" s="164" t="s">
        <v>542</v>
      </c>
      <c r="L69" s="165">
        <v>15.4</v>
      </c>
      <c r="M69" s="158" t="s">
        <v>517</v>
      </c>
      <c r="N69" s="32" t="s">
        <v>517</v>
      </c>
      <c r="O69" s="159" t="s">
        <v>447</v>
      </c>
      <c r="P69" s="19">
        <v>8.054</v>
      </c>
      <c r="Q69" s="20">
        <v>0.4418697646239968</v>
      </c>
      <c r="R69" s="17">
        <v>3.4979999999999998</v>
      </c>
      <c r="S69" s="21">
        <v>0.2531490557842293</v>
      </c>
      <c r="T69" s="176">
        <v>2.302458547741567</v>
      </c>
      <c r="U69" s="18">
        <v>2.307562332328712</v>
      </c>
      <c r="V69" s="18">
        <v>0.1204796434263498</v>
      </c>
      <c r="W69" s="17">
        <v>5.534000000000001</v>
      </c>
      <c r="X69" s="18">
        <v>0.3375137857266705</v>
      </c>
      <c r="Y69" s="17">
        <v>2.7500000000000004</v>
      </c>
      <c r="Z69" s="18">
        <v>0.0686375342732242</v>
      </c>
      <c r="AA69" s="17">
        <v>2.012363636363636</v>
      </c>
      <c r="AB69" s="19">
        <v>2.0138985001285516</v>
      </c>
      <c r="AC69" s="18">
        <v>0.1392808213497245</v>
      </c>
      <c r="AD69" s="51" t="s">
        <v>534</v>
      </c>
      <c r="AE69" s="16">
        <v>32.85</v>
      </c>
      <c r="AF69" s="179">
        <v>0.6740907233346957</v>
      </c>
      <c r="AG69" s="179">
        <v>0.6344503473641194</v>
      </c>
      <c r="AH69" s="228">
        <v>5.99</v>
      </c>
      <c r="AI69" s="228">
        <v>14.859</v>
      </c>
      <c r="AJ69" s="46">
        <v>1864</v>
      </c>
      <c r="AK69" s="46">
        <v>1300</v>
      </c>
      <c r="AL69" s="46">
        <v>564</v>
      </c>
      <c r="AM69" s="46">
        <v>2513</v>
      </c>
      <c r="AN69" s="46">
        <v>649</v>
      </c>
      <c r="AO69" s="16">
        <v>6.2</v>
      </c>
      <c r="AP69" s="16">
        <v>65.85</v>
      </c>
      <c r="AQ69" s="16" t="s">
        <v>515</v>
      </c>
      <c r="AR69" s="16" t="s">
        <v>516</v>
      </c>
      <c r="AS69" s="46">
        <v>7</v>
      </c>
      <c r="AT69" s="16" t="s">
        <v>541</v>
      </c>
      <c r="AU69" s="16" t="s">
        <v>518</v>
      </c>
    </row>
    <row r="70" spans="1:47" ht="15.75">
      <c r="A70" s="74" t="s">
        <v>237</v>
      </c>
      <c r="B70" s="75">
        <v>523</v>
      </c>
      <c r="C70" s="76" t="s">
        <v>69</v>
      </c>
      <c r="D70" s="16">
        <v>70</v>
      </c>
      <c r="E70" s="181" t="s">
        <v>442</v>
      </c>
      <c r="F70" s="163" t="s">
        <v>440</v>
      </c>
      <c r="G70" s="164" t="s">
        <v>440</v>
      </c>
      <c r="H70" s="164" t="s">
        <v>440</v>
      </c>
      <c r="I70" s="164" t="s">
        <v>441</v>
      </c>
      <c r="J70" s="164" t="s">
        <v>538</v>
      </c>
      <c r="K70" s="164" t="s">
        <v>542</v>
      </c>
      <c r="L70" s="165">
        <v>11.1</v>
      </c>
      <c r="M70" s="158" t="s">
        <v>517</v>
      </c>
      <c r="N70" s="32" t="s">
        <v>517</v>
      </c>
      <c r="O70" s="159" t="s">
        <v>447</v>
      </c>
      <c r="P70" s="19" t="s">
        <v>536</v>
      </c>
      <c r="Q70" s="20" t="s">
        <v>536</v>
      </c>
      <c r="R70" s="17" t="s">
        <v>536</v>
      </c>
      <c r="S70" s="21" t="s">
        <v>536</v>
      </c>
      <c r="T70" s="176" t="s">
        <v>536</v>
      </c>
      <c r="U70" s="18" t="s">
        <v>536</v>
      </c>
      <c r="V70" s="18" t="s">
        <v>536</v>
      </c>
      <c r="W70" s="17" t="s">
        <v>536</v>
      </c>
      <c r="X70" s="18" t="s">
        <v>536</v>
      </c>
      <c r="Y70" s="17" t="s">
        <v>536</v>
      </c>
      <c r="Z70" s="18" t="s">
        <v>536</v>
      </c>
      <c r="AA70" s="17" t="s">
        <v>536</v>
      </c>
      <c r="AB70" s="19" t="s">
        <v>536</v>
      </c>
      <c r="AC70" s="18" t="s">
        <v>536</v>
      </c>
      <c r="AD70" s="51" t="s">
        <v>536</v>
      </c>
      <c r="AE70" s="16" t="s">
        <v>536</v>
      </c>
      <c r="AF70" s="179">
        <v>0.6783052718741375</v>
      </c>
      <c r="AG70" s="179">
        <v>0.4770908087220536</v>
      </c>
      <c r="AH70" s="228"/>
      <c r="AI70" s="228" t="s">
        <v>536</v>
      </c>
      <c r="AJ70" s="46" t="s">
        <v>536</v>
      </c>
      <c r="AK70" s="46" t="s">
        <v>536</v>
      </c>
      <c r="AL70" s="46" t="s">
        <v>536</v>
      </c>
      <c r="AM70" s="46" t="s">
        <v>536</v>
      </c>
      <c r="AN70" s="46" t="s">
        <v>536</v>
      </c>
      <c r="AO70" s="16" t="s">
        <v>536</v>
      </c>
      <c r="AP70" s="16" t="s">
        <v>536</v>
      </c>
      <c r="AQ70" s="16" t="s">
        <v>536</v>
      </c>
      <c r="AR70" s="16" t="s">
        <v>536</v>
      </c>
      <c r="AS70" s="46" t="s">
        <v>536</v>
      </c>
      <c r="AT70" s="16" t="s">
        <v>536</v>
      </c>
      <c r="AU70" s="16" t="s">
        <v>536</v>
      </c>
    </row>
    <row r="71" spans="1:47" ht="15.75">
      <c r="A71" s="74" t="s">
        <v>238</v>
      </c>
      <c r="B71" s="75">
        <v>524</v>
      </c>
      <c r="C71" s="76" t="s">
        <v>68</v>
      </c>
      <c r="D71" s="16">
        <v>73</v>
      </c>
      <c r="E71" s="181" t="s">
        <v>442</v>
      </c>
      <c r="F71" s="163" t="s">
        <v>440</v>
      </c>
      <c r="G71" s="164" t="s">
        <v>440</v>
      </c>
      <c r="H71" s="164" t="s">
        <v>440</v>
      </c>
      <c r="I71" s="164" t="s">
        <v>441</v>
      </c>
      <c r="J71" s="164" t="s">
        <v>538</v>
      </c>
      <c r="K71" s="164" t="s">
        <v>542</v>
      </c>
      <c r="L71" s="165">
        <v>14</v>
      </c>
      <c r="M71" s="158" t="s">
        <v>517</v>
      </c>
      <c r="N71" s="32" t="s">
        <v>517</v>
      </c>
      <c r="O71" s="159" t="s">
        <v>447</v>
      </c>
      <c r="P71" s="19" t="s">
        <v>536</v>
      </c>
      <c r="Q71" s="20" t="s">
        <v>536</v>
      </c>
      <c r="R71" s="17" t="s">
        <v>536</v>
      </c>
      <c r="S71" s="21" t="s">
        <v>536</v>
      </c>
      <c r="T71" s="176" t="s">
        <v>536</v>
      </c>
      <c r="U71" s="18" t="s">
        <v>536</v>
      </c>
      <c r="V71" s="18" t="s">
        <v>536</v>
      </c>
      <c r="W71" s="17" t="s">
        <v>536</v>
      </c>
      <c r="X71" s="18" t="s">
        <v>536</v>
      </c>
      <c r="Y71" s="17" t="s">
        <v>536</v>
      </c>
      <c r="Z71" s="18" t="s">
        <v>536</v>
      </c>
      <c r="AA71" s="17" t="s">
        <v>536</v>
      </c>
      <c r="AB71" s="19" t="s">
        <v>536</v>
      </c>
      <c r="AC71" s="18" t="s">
        <v>536</v>
      </c>
      <c r="AD71" s="51" t="s">
        <v>536</v>
      </c>
      <c r="AE71" s="16" t="s">
        <v>536</v>
      </c>
      <c r="AF71" s="179">
        <v>0.6848739495798319</v>
      </c>
      <c r="AG71" s="179">
        <v>0.573266806722689</v>
      </c>
      <c r="AH71" s="228"/>
      <c r="AI71" s="228" t="s">
        <v>536</v>
      </c>
      <c r="AJ71" s="46" t="s">
        <v>536</v>
      </c>
      <c r="AK71" s="46" t="s">
        <v>536</v>
      </c>
      <c r="AL71" s="46" t="s">
        <v>536</v>
      </c>
      <c r="AM71" s="46" t="s">
        <v>536</v>
      </c>
      <c r="AN71" s="46" t="s">
        <v>536</v>
      </c>
      <c r="AO71" s="16" t="s">
        <v>536</v>
      </c>
      <c r="AP71" s="16" t="s">
        <v>536</v>
      </c>
      <c r="AQ71" s="16" t="s">
        <v>536</v>
      </c>
      <c r="AR71" s="16" t="s">
        <v>536</v>
      </c>
      <c r="AS71" s="46" t="s">
        <v>536</v>
      </c>
      <c r="AT71" s="16" t="s">
        <v>536</v>
      </c>
      <c r="AU71" s="16" t="s">
        <v>536</v>
      </c>
    </row>
    <row r="72" spans="1:47" ht="15.75">
      <c r="A72" s="74" t="s">
        <v>239</v>
      </c>
      <c r="B72" s="75">
        <v>527</v>
      </c>
      <c r="C72" s="76" t="s">
        <v>67</v>
      </c>
      <c r="D72" s="16">
        <v>82</v>
      </c>
      <c r="E72" s="181" t="s">
        <v>442</v>
      </c>
      <c r="F72" s="163" t="s">
        <v>440</v>
      </c>
      <c r="G72" s="164" t="s">
        <v>440</v>
      </c>
      <c r="H72" s="164" t="s">
        <v>440</v>
      </c>
      <c r="I72" s="164" t="s">
        <v>441</v>
      </c>
      <c r="J72" s="164" t="s">
        <v>117</v>
      </c>
      <c r="K72" s="164" t="s">
        <v>542</v>
      </c>
      <c r="L72" s="165">
        <v>17.1</v>
      </c>
      <c r="M72" s="158" t="s">
        <v>517</v>
      </c>
      <c r="N72" s="32" t="s">
        <v>517</v>
      </c>
      <c r="O72" s="159" t="s">
        <v>447</v>
      </c>
      <c r="P72" s="19" t="s">
        <v>536</v>
      </c>
      <c r="Q72" s="20" t="s">
        <v>536</v>
      </c>
      <c r="R72" s="17" t="s">
        <v>536</v>
      </c>
      <c r="S72" s="21" t="s">
        <v>536</v>
      </c>
      <c r="T72" s="176" t="s">
        <v>536</v>
      </c>
      <c r="U72" s="18" t="s">
        <v>536</v>
      </c>
      <c r="V72" s="18" t="s">
        <v>536</v>
      </c>
      <c r="W72" s="17" t="s">
        <v>536</v>
      </c>
      <c r="X72" s="18" t="s">
        <v>536</v>
      </c>
      <c r="Y72" s="17" t="s">
        <v>536</v>
      </c>
      <c r="Z72" s="18" t="s">
        <v>536</v>
      </c>
      <c r="AA72" s="17" t="s">
        <v>536</v>
      </c>
      <c r="AB72" s="19" t="s">
        <v>536</v>
      </c>
      <c r="AC72" s="18" t="s">
        <v>536</v>
      </c>
      <c r="AD72" s="51" t="s">
        <v>536</v>
      </c>
      <c r="AE72" s="16" t="s">
        <v>536</v>
      </c>
      <c r="AF72" s="179">
        <v>0.6477018306334782</v>
      </c>
      <c r="AG72" s="179">
        <v>0.48057421309100484</v>
      </c>
      <c r="AH72" s="228"/>
      <c r="AI72" s="228" t="s">
        <v>536</v>
      </c>
      <c r="AJ72" s="46" t="s">
        <v>536</v>
      </c>
      <c r="AK72" s="46" t="s">
        <v>536</v>
      </c>
      <c r="AL72" s="46" t="s">
        <v>536</v>
      </c>
      <c r="AM72" s="46" t="s">
        <v>536</v>
      </c>
      <c r="AN72" s="46" t="s">
        <v>536</v>
      </c>
      <c r="AO72" s="16" t="s">
        <v>536</v>
      </c>
      <c r="AP72" s="16" t="s">
        <v>536</v>
      </c>
      <c r="AQ72" s="16" t="s">
        <v>536</v>
      </c>
      <c r="AR72" s="16" t="s">
        <v>536</v>
      </c>
      <c r="AS72" s="46" t="s">
        <v>536</v>
      </c>
      <c r="AT72" s="16" t="s">
        <v>536</v>
      </c>
      <c r="AU72" s="16" t="s">
        <v>536</v>
      </c>
    </row>
    <row r="73" spans="1:47" ht="15.75">
      <c r="A73" s="74" t="s">
        <v>240</v>
      </c>
      <c r="B73" s="75">
        <v>529</v>
      </c>
      <c r="C73" s="76" t="s">
        <v>241</v>
      </c>
      <c r="D73" s="16">
        <v>123</v>
      </c>
      <c r="E73" s="181" t="s">
        <v>445</v>
      </c>
      <c r="F73" s="163" t="s">
        <v>440</v>
      </c>
      <c r="G73" s="164" t="s">
        <v>440</v>
      </c>
      <c r="H73" s="164" t="s">
        <v>440</v>
      </c>
      <c r="I73" s="164" t="s">
        <v>441</v>
      </c>
      <c r="J73" s="164" t="s">
        <v>117</v>
      </c>
      <c r="K73" s="164" t="s">
        <v>542</v>
      </c>
      <c r="L73" s="165">
        <v>23.3</v>
      </c>
      <c r="M73" s="158" t="s">
        <v>517</v>
      </c>
      <c r="N73" s="32" t="s">
        <v>517</v>
      </c>
      <c r="O73" s="159" t="s">
        <v>447</v>
      </c>
      <c r="P73" s="19">
        <v>9.617</v>
      </c>
      <c r="Q73" s="20">
        <v>0.7096016096687203</v>
      </c>
      <c r="R73" s="17">
        <v>3.082</v>
      </c>
      <c r="S73" s="21">
        <v>0.18286607121060042</v>
      </c>
      <c r="T73" s="176">
        <v>3.1203763789746923</v>
      </c>
      <c r="U73" s="18">
        <v>3.1216775721030223</v>
      </c>
      <c r="V73" s="18">
        <v>0.16174384440342188</v>
      </c>
      <c r="W73" s="17">
        <v>5.517</v>
      </c>
      <c r="X73" s="18">
        <v>0.2746735436032427</v>
      </c>
      <c r="Y73" s="17">
        <v>2.403</v>
      </c>
      <c r="Z73" s="18">
        <v>0.08857514073121756</v>
      </c>
      <c r="AA73" s="17">
        <v>2.295880149812734</v>
      </c>
      <c r="AB73" s="19">
        <v>2.2958079740324577</v>
      </c>
      <c r="AC73" s="18">
        <v>0.07261382732606521</v>
      </c>
      <c r="AD73" s="51" t="s">
        <v>534</v>
      </c>
      <c r="AE73" s="16">
        <v>27.54</v>
      </c>
      <c r="AF73" s="179">
        <v>0.608466819221968</v>
      </c>
      <c r="AG73" s="179">
        <v>0.4807780320366133</v>
      </c>
      <c r="AH73" s="228">
        <v>7.5</v>
      </c>
      <c r="AI73" s="228">
        <v>17.369</v>
      </c>
      <c r="AJ73" s="46">
        <v>2654</v>
      </c>
      <c r="AK73" s="46">
        <v>1463</v>
      </c>
      <c r="AL73" s="46">
        <v>1191</v>
      </c>
      <c r="AM73" s="46">
        <v>2762</v>
      </c>
      <c r="AN73" s="46">
        <v>108</v>
      </c>
      <c r="AO73" s="16">
        <v>6.066666666666666</v>
      </c>
      <c r="AP73" s="16">
        <v>75.85</v>
      </c>
      <c r="AQ73" s="16" t="s">
        <v>447</v>
      </c>
      <c r="AR73" s="16" t="s">
        <v>516</v>
      </c>
      <c r="AS73" s="46">
        <v>1</v>
      </c>
      <c r="AT73" s="16" t="s">
        <v>541</v>
      </c>
      <c r="AU73" s="16" t="s">
        <v>518</v>
      </c>
    </row>
    <row r="74" spans="1:47" ht="15.75">
      <c r="A74" s="74" t="s">
        <v>242</v>
      </c>
      <c r="B74" s="75">
        <v>534</v>
      </c>
      <c r="C74" s="76" t="s">
        <v>66</v>
      </c>
      <c r="D74" s="16">
        <v>93</v>
      </c>
      <c r="E74" s="181" t="s">
        <v>442</v>
      </c>
      <c r="F74" s="163" t="s">
        <v>440</v>
      </c>
      <c r="G74" s="164" t="s">
        <v>440</v>
      </c>
      <c r="H74" s="164" t="s">
        <v>440</v>
      </c>
      <c r="I74" s="164" t="s">
        <v>443</v>
      </c>
      <c r="J74" s="164" t="s">
        <v>117</v>
      </c>
      <c r="K74" s="164" t="s">
        <v>542</v>
      </c>
      <c r="L74" s="165">
        <v>17.3</v>
      </c>
      <c r="M74" s="158" t="s">
        <v>517</v>
      </c>
      <c r="N74" s="32" t="s">
        <v>517</v>
      </c>
      <c r="O74" s="159" t="s">
        <v>447</v>
      </c>
      <c r="P74" s="19" t="s">
        <v>536</v>
      </c>
      <c r="Q74" s="20" t="s">
        <v>536</v>
      </c>
      <c r="R74" s="17" t="s">
        <v>536</v>
      </c>
      <c r="S74" s="21" t="s">
        <v>536</v>
      </c>
      <c r="T74" s="176" t="s">
        <v>536</v>
      </c>
      <c r="U74" s="18" t="s">
        <v>536</v>
      </c>
      <c r="V74" s="18" t="s">
        <v>536</v>
      </c>
      <c r="W74" s="17" t="s">
        <v>536</v>
      </c>
      <c r="X74" s="18" t="s">
        <v>536</v>
      </c>
      <c r="Y74" s="17" t="s">
        <v>536</v>
      </c>
      <c r="Z74" s="18" t="s">
        <v>536</v>
      </c>
      <c r="AA74" s="17" t="s">
        <v>536</v>
      </c>
      <c r="AB74" s="19" t="s">
        <v>536</v>
      </c>
      <c r="AC74" s="18" t="s">
        <v>536</v>
      </c>
      <c r="AD74" s="51" t="s">
        <v>536</v>
      </c>
      <c r="AE74" s="16" t="s">
        <v>536</v>
      </c>
      <c r="AF74" s="179">
        <v>0.6919155134741442</v>
      </c>
      <c r="AG74" s="179">
        <v>0.619373634377276</v>
      </c>
      <c r="AH74" s="228"/>
      <c r="AI74" s="228" t="s">
        <v>536</v>
      </c>
      <c r="AJ74" s="46" t="s">
        <v>536</v>
      </c>
      <c r="AK74" s="46" t="s">
        <v>536</v>
      </c>
      <c r="AL74" s="46" t="s">
        <v>536</v>
      </c>
      <c r="AM74" s="46" t="s">
        <v>536</v>
      </c>
      <c r="AN74" s="46" t="s">
        <v>536</v>
      </c>
      <c r="AO74" s="16" t="s">
        <v>536</v>
      </c>
      <c r="AP74" s="16" t="s">
        <v>536</v>
      </c>
      <c r="AQ74" s="16" t="s">
        <v>536</v>
      </c>
      <c r="AR74" s="16" t="s">
        <v>536</v>
      </c>
      <c r="AS74" s="46" t="s">
        <v>536</v>
      </c>
      <c r="AT74" s="16" t="s">
        <v>536</v>
      </c>
      <c r="AU74" s="16" t="s">
        <v>536</v>
      </c>
    </row>
    <row r="75" spans="1:47" ht="15.75">
      <c r="A75" s="74" t="s">
        <v>243</v>
      </c>
      <c r="B75" s="75">
        <v>535</v>
      </c>
      <c r="C75" s="76" t="s">
        <v>244</v>
      </c>
      <c r="D75" s="16">
        <v>80</v>
      </c>
      <c r="E75" s="181" t="s">
        <v>442</v>
      </c>
      <c r="F75" s="163" t="s">
        <v>440</v>
      </c>
      <c r="G75" s="164" t="s">
        <v>440</v>
      </c>
      <c r="H75" s="164" t="s">
        <v>440</v>
      </c>
      <c r="I75" s="164" t="s">
        <v>441</v>
      </c>
      <c r="J75" s="164" t="s">
        <v>538</v>
      </c>
      <c r="K75" s="164" t="s">
        <v>542</v>
      </c>
      <c r="L75" s="165">
        <v>13.3</v>
      </c>
      <c r="M75" s="158" t="s">
        <v>517</v>
      </c>
      <c r="N75" s="32" t="s">
        <v>517</v>
      </c>
      <c r="O75" s="159" t="s">
        <v>447</v>
      </c>
      <c r="P75" s="19">
        <v>7.907000000000001</v>
      </c>
      <c r="Q75" s="20">
        <v>0.3566838002114981</v>
      </c>
      <c r="R75" s="17">
        <v>3.3</v>
      </c>
      <c r="S75" s="21">
        <v>0.19293061504650194</v>
      </c>
      <c r="T75" s="176">
        <v>2.3960606060606064</v>
      </c>
      <c r="U75" s="18">
        <v>2.4007470009885497</v>
      </c>
      <c r="V75" s="18">
        <v>0.1314508544554501</v>
      </c>
      <c r="W75" s="17">
        <v>5.138999999999999</v>
      </c>
      <c r="X75" s="18">
        <v>0.18603763060199793</v>
      </c>
      <c r="Y75" s="17">
        <v>2.585</v>
      </c>
      <c r="Z75" s="18">
        <v>0.10501322668015461</v>
      </c>
      <c r="AA75" s="17">
        <v>1.9880077369439069</v>
      </c>
      <c r="AB75" s="19">
        <v>1.9923075760855031</v>
      </c>
      <c r="AC75" s="18">
        <v>0.13222352423617267</v>
      </c>
      <c r="AD75" s="51" t="s">
        <v>533</v>
      </c>
      <c r="AE75" s="16">
        <v>27.92</v>
      </c>
      <c r="AF75" s="179">
        <v>0.6728682170542636</v>
      </c>
      <c r="AG75" s="179">
        <v>0.3702325581395349</v>
      </c>
      <c r="AH75" s="228">
        <v>5.41</v>
      </c>
      <c r="AI75" s="228">
        <v>14.643</v>
      </c>
      <c r="AJ75" s="46">
        <v>3075</v>
      </c>
      <c r="AK75" s="46">
        <v>2132</v>
      </c>
      <c r="AL75" s="46">
        <v>943</v>
      </c>
      <c r="AM75" s="46">
        <v>3504</v>
      </c>
      <c r="AN75" s="46">
        <v>429</v>
      </c>
      <c r="AO75" s="16">
        <v>6.533333333333333</v>
      </c>
      <c r="AP75" s="16">
        <v>68.85</v>
      </c>
      <c r="AQ75" s="16" t="s">
        <v>514</v>
      </c>
      <c r="AR75" s="16" t="s">
        <v>516</v>
      </c>
      <c r="AS75" s="46">
        <v>7</v>
      </c>
      <c r="AT75" s="16" t="s">
        <v>541</v>
      </c>
      <c r="AU75" s="16" t="s">
        <v>518</v>
      </c>
    </row>
    <row r="76" spans="1:47" ht="15.75">
      <c r="A76" s="74" t="s">
        <v>245</v>
      </c>
      <c r="B76" s="75">
        <v>539</v>
      </c>
      <c r="C76" s="76" t="s">
        <v>65</v>
      </c>
      <c r="D76" s="16">
        <v>99</v>
      </c>
      <c r="E76" s="181" t="s">
        <v>449</v>
      </c>
      <c r="F76" s="163" t="s">
        <v>440</v>
      </c>
      <c r="G76" s="164" t="s">
        <v>440</v>
      </c>
      <c r="H76" s="164" t="s">
        <v>440</v>
      </c>
      <c r="I76" s="164" t="s">
        <v>441</v>
      </c>
      <c r="J76" s="164" t="s">
        <v>117</v>
      </c>
      <c r="K76" s="164" t="s">
        <v>542</v>
      </c>
      <c r="L76" s="165">
        <v>16.5</v>
      </c>
      <c r="M76" s="158" t="s">
        <v>517</v>
      </c>
      <c r="N76" s="32" t="s">
        <v>517</v>
      </c>
      <c r="O76" s="159" t="s">
        <v>447</v>
      </c>
      <c r="P76" s="19" t="s">
        <v>536</v>
      </c>
      <c r="Q76" s="20" t="s">
        <v>536</v>
      </c>
      <c r="R76" s="17" t="s">
        <v>536</v>
      </c>
      <c r="S76" s="21" t="s">
        <v>536</v>
      </c>
      <c r="T76" s="176" t="s">
        <v>536</v>
      </c>
      <c r="U76" s="18" t="s">
        <v>536</v>
      </c>
      <c r="V76" s="18" t="s">
        <v>536</v>
      </c>
      <c r="W76" s="17" t="s">
        <v>536</v>
      </c>
      <c r="X76" s="18" t="s">
        <v>536</v>
      </c>
      <c r="Y76" s="17" t="s">
        <v>536</v>
      </c>
      <c r="Z76" s="18" t="s">
        <v>536</v>
      </c>
      <c r="AA76" s="17" t="s">
        <v>536</v>
      </c>
      <c r="AB76" s="19" t="s">
        <v>536</v>
      </c>
      <c r="AC76" s="18" t="s">
        <v>536</v>
      </c>
      <c r="AD76" s="51" t="s">
        <v>536</v>
      </c>
      <c r="AE76" s="16" t="s">
        <v>536</v>
      </c>
      <c r="AF76" s="179">
        <v>0.6775859725431561</v>
      </c>
      <c r="AG76" s="179">
        <v>0.4560282723936387</v>
      </c>
      <c r="AH76" s="228"/>
      <c r="AI76" s="228" t="s">
        <v>536</v>
      </c>
      <c r="AJ76" s="46" t="s">
        <v>536</v>
      </c>
      <c r="AK76" s="46" t="s">
        <v>536</v>
      </c>
      <c r="AL76" s="46" t="s">
        <v>536</v>
      </c>
      <c r="AM76" s="46" t="s">
        <v>536</v>
      </c>
      <c r="AN76" s="46" t="s">
        <v>536</v>
      </c>
      <c r="AO76" s="16" t="s">
        <v>536</v>
      </c>
      <c r="AP76" s="16" t="s">
        <v>536</v>
      </c>
      <c r="AQ76" s="16" t="s">
        <v>536</v>
      </c>
      <c r="AR76" s="16" t="s">
        <v>536</v>
      </c>
      <c r="AS76" s="46" t="s">
        <v>536</v>
      </c>
      <c r="AT76" s="16" t="s">
        <v>536</v>
      </c>
      <c r="AU76" s="16" t="s">
        <v>536</v>
      </c>
    </row>
    <row r="77" spans="1:47" ht="15.75">
      <c r="A77" s="74" t="s">
        <v>246</v>
      </c>
      <c r="B77" s="75">
        <v>540</v>
      </c>
      <c r="C77" s="207" t="s">
        <v>64</v>
      </c>
      <c r="D77" s="16">
        <v>78</v>
      </c>
      <c r="E77" s="181" t="s">
        <v>442</v>
      </c>
      <c r="F77" s="163" t="s">
        <v>440</v>
      </c>
      <c r="G77" s="164" t="s">
        <v>440</v>
      </c>
      <c r="H77" s="164" t="s">
        <v>440</v>
      </c>
      <c r="I77" s="164" t="s">
        <v>443</v>
      </c>
      <c r="J77" s="164" t="s">
        <v>538</v>
      </c>
      <c r="K77" s="164" t="s">
        <v>542</v>
      </c>
      <c r="L77" s="165">
        <v>14</v>
      </c>
      <c r="M77" s="158" t="s">
        <v>517</v>
      </c>
      <c r="N77" s="32" t="s">
        <v>517</v>
      </c>
      <c r="O77" s="159" t="s">
        <v>540</v>
      </c>
      <c r="P77" s="19" t="s">
        <v>536</v>
      </c>
      <c r="Q77" s="20" t="s">
        <v>536</v>
      </c>
      <c r="R77" s="17" t="s">
        <v>536</v>
      </c>
      <c r="S77" s="21" t="s">
        <v>536</v>
      </c>
      <c r="T77" s="176" t="s">
        <v>536</v>
      </c>
      <c r="U77" s="18" t="s">
        <v>536</v>
      </c>
      <c r="V77" s="18" t="s">
        <v>536</v>
      </c>
      <c r="W77" s="17" t="s">
        <v>536</v>
      </c>
      <c r="X77" s="18" t="s">
        <v>536</v>
      </c>
      <c r="Y77" s="17" t="s">
        <v>536</v>
      </c>
      <c r="Z77" s="18" t="s">
        <v>536</v>
      </c>
      <c r="AA77" s="17" t="s">
        <v>536</v>
      </c>
      <c r="AB77" s="19" t="s">
        <v>536</v>
      </c>
      <c r="AC77" s="18" t="s">
        <v>536</v>
      </c>
      <c r="AD77" s="51" t="s">
        <v>536</v>
      </c>
      <c r="AE77" s="16" t="s">
        <v>536</v>
      </c>
      <c r="AF77" s="179">
        <v>0.6533510285335103</v>
      </c>
      <c r="AG77" s="179">
        <v>0.48971466489714666</v>
      </c>
      <c r="AH77" s="228"/>
      <c r="AI77" s="228" t="s">
        <v>536</v>
      </c>
      <c r="AJ77" s="46" t="s">
        <v>536</v>
      </c>
      <c r="AK77" s="46" t="s">
        <v>536</v>
      </c>
      <c r="AL77" s="46" t="s">
        <v>536</v>
      </c>
      <c r="AM77" s="46" t="s">
        <v>536</v>
      </c>
      <c r="AN77" s="46" t="s">
        <v>536</v>
      </c>
      <c r="AO77" s="16" t="s">
        <v>536</v>
      </c>
      <c r="AP77" s="16" t="s">
        <v>536</v>
      </c>
      <c r="AQ77" s="16" t="s">
        <v>536</v>
      </c>
      <c r="AR77" s="16" t="s">
        <v>536</v>
      </c>
      <c r="AS77" s="46" t="s">
        <v>536</v>
      </c>
      <c r="AT77" s="16" t="s">
        <v>536</v>
      </c>
      <c r="AU77" s="16" t="s">
        <v>536</v>
      </c>
    </row>
    <row r="78" spans="1:47" ht="15.75">
      <c r="A78" s="74" t="s">
        <v>247</v>
      </c>
      <c r="B78" s="75">
        <v>547</v>
      </c>
      <c r="C78" s="76" t="s">
        <v>63</v>
      </c>
      <c r="D78" s="16">
        <v>84</v>
      </c>
      <c r="E78" s="181" t="s">
        <v>442</v>
      </c>
      <c r="F78" s="163" t="s">
        <v>440</v>
      </c>
      <c r="G78" s="164" t="s">
        <v>440</v>
      </c>
      <c r="H78" s="164" t="s">
        <v>440</v>
      </c>
      <c r="I78" s="164" t="s">
        <v>441</v>
      </c>
      <c r="J78" s="164" t="s">
        <v>117</v>
      </c>
      <c r="K78" s="164" t="s">
        <v>542</v>
      </c>
      <c r="L78" s="165">
        <v>17.9</v>
      </c>
      <c r="M78" s="158" t="s">
        <v>517</v>
      </c>
      <c r="N78" s="32" t="s">
        <v>517</v>
      </c>
      <c r="O78" s="159" t="s">
        <v>447</v>
      </c>
      <c r="P78" s="19" t="s">
        <v>536</v>
      </c>
      <c r="Q78" s="20" t="s">
        <v>536</v>
      </c>
      <c r="R78" s="17" t="s">
        <v>536</v>
      </c>
      <c r="S78" s="21" t="s">
        <v>536</v>
      </c>
      <c r="T78" s="176" t="s">
        <v>536</v>
      </c>
      <c r="U78" s="18" t="s">
        <v>536</v>
      </c>
      <c r="V78" s="18" t="s">
        <v>536</v>
      </c>
      <c r="W78" s="17" t="s">
        <v>536</v>
      </c>
      <c r="X78" s="18" t="s">
        <v>536</v>
      </c>
      <c r="Y78" s="17" t="s">
        <v>536</v>
      </c>
      <c r="Z78" s="18" t="s">
        <v>536</v>
      </c>
      <c r="AA78" s="17" t="s">
        <v>536</v>
      </c>
      <c r="AB78" s="19" t="s">
        <v>536</v>
      </c>
      <c r="AC78" s="18" t="s">
        <v>536</v>
      </c>
      <c r="AD78" s="51" t="s">
        <v>536</v>
      </c>
      <c r="AE78" s="16" t="s">
        <v>536</v>
      </c>
      <c r="AF78" s="179">
        <v>0.6519138755980862</v>
      </c>
      <c r="AG78" s="179">
        <v>0.5894471026049974</v>
      </c>
      <c r="AH78" s="228"/>
      <c r="AI78" s="228" t="s">
        <v>536</v>
      </c>
      <c r="AJ78" s="46" t="s">
        <v>536</v>
      </c>
      <c r="AK78" s="46" t="s">
        <v>536</v>
      </c>
      <c r="AL78" s="46" t="s">
        <v>536</v>
      </c>
      <c r="AM78" s="46" t="s">
        <v>536</v>
      </c>
      <c r="AN78" s="46" t="s">
        <v>536</v>
      </c>
      <c r="AO78" s="16" t="s">
        <v>536</v>
      </c>
      <c r="AP78" s="16" t="s">
        <v>536</v>
      </c>
      <c r="AQ78" s="16" t="s">
        <v>536</v>
      </c>
      <c r="AR78" s="16" t="s">
        <v>536</v>
      </c>
      <c r="AS78" s="46" t="s">
        <v>536</v>
      </c>
      <c r="AT78" s="16" t="s">
        <v>536</v>
      </c>
      <c r="AU78" s="16" t="s">
        <v>536</v>
      </c>
    </row>
    <row r="79" spans="1:47" ht="15.75">
      <c r="A79" s="74" t="s">
        <v>248</v>
      </c>
      <c r="B79" s="75">
        <v>549</v>
      </c>
      <c r="C79" s="76" t="s">
        <v>249</v>
      </c>
      <c r="D79" s="16">
        <v>83</v>
      </c>
      <c r="E79" s="181" t="s">
        <v>442</v>
      </c>
      <c r="F79" s="163" t="s">
        <v>440</v>
      </c>
      <c r="G79" s="164" t="s">
        <v>440</v>
      </c>
      <c r="H79" s="164" t="s">
        <v>440</v>
      </c>
      <c r="I79" s="164" t="s">
        <v>441</v>
      </c>
      <c r="J79" s="164" t="s">
        <v>538</v>
      </c>
      <c r="K79" s="164" t="s">
        <v>542</v>
      </c>
      <c r="L79" s="165">
        <v>16</v>
      </c>
      <c r="M79" s="158" t="s">
        <v>517</v>
      </c>
      <c r="N79" s="32" t="s">
        <v>517</v>
      </c>
      <c r="O79" s="159" t="s">
        <v>540</v>
      </c>
      <c r="P79" s="19">
        <v>8.68</v>
      </c>
      <c r="Q79" s="20">
        <v>0.25477659058697844</v>
      </c>
      <c r="R79" s="17">
        <v>3.1029999999999998</v>
      </c>
      <c r="S79" s="21">
        <v>0.15691823773333774</v>
      </c>
      <c r="T79" s="176">
        <v>2.7972929423138897</v>
      </c>
      <c r="U79" s="18">
        <v>2.802332215172915</v>
      </c>
      <c r="V79" s="18">
        <v>0.13419461147009362</v>
      </c>
      <c r="W79" s="17">
        <v>6.023</v>
      </c>
      <c r="X79" s="18">
        <v>0.28331568572494037</v>
      </c>
      <c r="Y79" s="17">
        <v>2.6330000000000005</v>
      </c>
      <c r="Z79" s="18">
        <v>0.08499019551296405</v>
      </c>
      <c r="AA79" s="17">
        <v>2.2875047474363837</v>
      </c>
      <c r="AB79" s="19">
        <v>2.2902353894862904</v>
      </c>
      <c r="AC79" s="18">
        <v>0.14224901048295974</v>
      </c>
      <c r="AD79" s="51" t="s">
        <v>535</v>
      </c>
      <c r="AE79" s="16">
        <v>31.17</v>
      </c>
      <c r="AF79" s="179">
        <v>0.6314338235294117</v>
      </c>
      <c r="AG79" s="179">
        <v>0.5462622549019607</v>
      </c>
      <c r="AH79" s="228">
        <v>4.25</v>
      </c>
      <c r="AI79" s="228">
        <v>15.863</v>
      </c>
      <c r="AJ79" s="46">
        <v>2214</v>
      </c>
      <c r="AK79" s="46">
        <v>1486</v>
      </c>
      <c r="AL79" s="46">
        <v>728</v>
      </c>
      <c r="AM79" s="46">
        <v>2751</v>
      </c>
      <c r="AN79" s="46">
        <v>537</v>
      </c>
      <c r="AO79" s="16">
        <v>6.2</v>
      </c>
      <c r="AP79" s="16">
        <v>67.4</v>
      </c>
      <c r="AQ79" s="16" t="s">
        <v>515</v>
      </c>
      <c r="AR79" s="16" t="s">
        <v>516</v>
      </c>
      <c r="AS79" s="46">
        <v>7</v>
      </c>
      <c r="AT79" s="16" t="s">
        <v>541</v>
      </c>
      <c r="AU79" s="16" t="s">
        <v>518</v>
      </c>
    </row>
    <row r="80" spans="1:47" ht="15.75">
      <c r="A80" s="74" t="s">
        <v>250</v>
      </c>
      <c r="B80" s="75">
        <v>550</v>
      </c>
      <c r="C80" s="76" t="s">
        <v>251</v>
      </c>
      <c r="D80" s="16">
        <v>76</v>
      </c>
      <c r="E80" s="181" t="s">
        <v>442</v>
      </c>
      <c r="F80" s="163" t="s">
        <v>440</v>
      </c>
      <c r="G80" s="164" t="s">
        <v>440</v>
      </c>
      <c r="H80" s="164" t="s">
        <v>440</v>
      </c>
      <c r="I80" s="164" t="s">
        <v>441</v>
      </c>
      <c r="J80" s="164" t="s">
        <v>538</v>
      </c>
      <c r="K80" s="164" t="s">
        <v>542</v>
      </c>
      <c r="L80" s="165">
        <v>13.6</v>
      </c>
      <c r="M80" s="158" t="s">
        <v>517</v>
      </c>
      <c r="N80" s="32" t="s">
        <v>517</v>
      </c>
      <c r="O80" s="159" t="s">
        <v>447</v>
      </c>
      <c r="P80" s="19">
        <v>8.452000000000002</v>
      </c>
      <c r="Q80" s="20">
        <v>0.4197565431956194</v>
      </c>
      <c r="R80" s="17">
        <v>3.0330000000000004</v>
      </c>
      <c r="S80" s="21">
        <v>0.29261464989526875</v>
      </c>
      <c r="T80" s="176">
        <v>2.786679854929113</v>
      </c>
      <c r="U80" s="18">
        <v>2.8015816535835407</v>
      </c>
      <c r="V80" s="18">
        <v>0.18837736072185401</v>
      </c>
      <c r="W80" s="17">
        <v>5.898000000000001</v>
      </c>
      <c r="X80" s="18">
        <v>0.37499037024672655</v>
      </c>
      <c r="Y80" s="17">
        <v>2.63</v>
      </c>
      <c r="Z80" s="18">
        <v>0.12498888839502693</v>
      </c>
      <c r="AA80" s="17">
        <v>2.242585551330799</v>
      </c>
      <c r="AB80" s="19">
        <v>2.245002216202727</v>
      </c>
      <c r="AC80" s="18">
        <v>0.14051225349226232</v>
      </c>
      <c r="AD80" s="51" t="s">
        <v>534</v>
      </c>
      <c r="AE80" s="16">
        <v>31.18</v>
      </c>
      <c r="AF80" s="179">
        <v>0.661440407903123</v>
      </c>
      <c r="AG80" s="179">
        <v>0.5108986615678776</v>
      </c>
      <c r="AH80" s="228">
        <v>5.41</v>
      </c>
      <c r="AI80" s="228">
        <v>16.504</v>
      </c>
      <c r="AJ80" s="46">
        <v>2444</v>
      </c>
      <c r="AK80" s="46">
        <v>1813</v>
      </c>
      <c r="AL80" s="46">
        <v>631</v>
      </c>
      <c r="AM80" s="46">
        <v>3143</v>
      </c>
      <c r="AN80" s="46">
        <v>699</v>
      </c>
      <c r="AO80" s="16">
        <v>6.466666666666667</v>
      </c>
      <c r="AP80" s="16">
        <v>71.35</v>
      </c>
      <c r="AQ80" s="16" t="s">
        <v>515</v>
      </c>
      <c r="AR80" s="16" t="s">
        <v>516</v>
      </c>
      <c r="AS80" s="46">
        <v>6</v>
      </c>
      <c r="AT80" s="16" t="s">
        <v>541</v>
      </c>
      <c r="AU80" s="16" t="s">
        <v>518</v>
      </c>
    </row>
    <row r="81" spans="1:47" ht="15.75">
      <c r="A81" s="74" t="s">
        <v>252</v>
      </c>
      <c r="B81" s="75">
        <v>553</v>
      </c>
      <c r="C81" s="76" t="s">
        <v>62</v>
      </c>
      <c r="D81" s="16">
        <v>77</v>
      </c>
      <c r="E81" s="181" t="s">
        <v>449</v>
      </c>
      <c r="F81" s="163" t="s">
        <v>440</v>
      </c>
      <c r="G81" s="164" t="s">
        <v>440</v>
      </c>
      <c r="H81" s="164" t="s">
        <v>440</v>
      </c>
      <c r="I81" s="164" t="s">
        <v>441</v>
      </c>
      <c r="J81" s="164" t="s">
        <v>117</v>
      </c>
      <c r="K81" s="164" t="s">
        <v>542</v>
      </c>
      <c r="L81" s="165">
        <v>13.5</v>
      </c>
      <c r="M81" s="158" t="s">
        <v>517</v>
      </c>
      <c r="N81" s="32" t="s">
        <v>517</v>
      </c>
      <c r="O81" s="159" t="s">
        <v>447</v>
      </c>
      <c r="P81" s="19" t="s">
        <v>536</v>
      </c>
      <c r="Q81" s="20" t="s">
        <v>536</v>
      </c>
      <c r="R81" s="17" t="s">
        <v>536</v>
      </c>
      <c r="S81" s="21" t="s">
        <v>536</v>
      </c>
      <c r="T81" s="176" t="s">
        <v>536</v>
      </c>
      <c r="U81" s="18" t="s">
        <v>536</v>
      </c>
      <c r="V81" s="18" t="s">
        <v>536</v>
      </c>
      <c r="W81" s="17" t="s">
        <v>536</v>
      </c>
      <c r="X81" s="18" t="s">
        <v>536</v>
      </c>
      <c r="Y81" s="17" t="s">
        <v>536</v>
      </c>
      <c r="Z81" s="18" t="s">
        <v>536</v>
      </c>
      <c r="AA81" s="17" t="s">
        <v>536</v>
      </c>
      <c r="AB81" s="19" t="s">
        <v>536</v>
      </c>
      <c r="AC81" s="18" t="s">
        <v>536</v>
      </c>
      <c r="AD81" s="51" t="s">
        <v>536</v>
      </c>
      <c r="AE81" s="16" t="s">
        <v>536</v>
      </c>
      <c r="AF81" s="179">
        <v>0.6664455353588962</v>
      </c>
      <c r="AG81" s="179">
        <v>0.3823802573968422</v>
      </c>
      <c r="AH81" s="228"/>
      <c r="AI81" s="228" t="s">
        <v>536</v>
      </c>
      <c r="AJ81" s="46" t="s">
        <v>536</v>
      </c>
      <c r="AK81" s="46" t="s">
        <v>536</v>
      </c>
      <c r="AL81" s="46" t="s">
        <v>536</v>
      </c>
      <c r="AM81" s="46" t="s">
        <v>536</v>
      </c>
      <c r="AN81" s="46" t="s">
        <v>536</v>
      </c>
      <c r="AO81" s="16" t="s">
        <v>536</v>
      </c>
      <c r="AP81" s="16" t="s">
        <v>536</v>
      </c>
      <c r="AQ81" s="16" t="s">
        <v>536</v>
      </c>
      <c r="AR81" s="16" t="s">
        <v>536</v>
      </c>
      <c r="AS81" s="46" t="s">
        <v>536</v>
      </c>
      <c r="AT81" s="16" t="s">
        <v>536</v>
      </c>
      <c r="AU81" s="16" t="s">
        <v>536</v>
      </c>
    </row>
    <row r="82" spans="1:47" ht="15.75">
      <c r="A82" s="74" t="s">
        <v>253</v>
      </c>
      <c r="B82" s="75">
        <v>556</v>
      </c>
      <c r="C82" s="76" t="s">
        <v>254</v>
      </c>
      <c r="D82" s="16">
        <v>63</v>
      </c>
      <c r="E82" s="181" t="s">
        <v>442</v>
      </c>
      <c r="F82" s="163" t="s">
        <v>440</v>
      </c>
      <c r="G82" s="164" t="s">
        <v>440</v>
      </c>
      <c r="H82" s="164" t="s">
        <v>440</v>
      </c>
      <c r="I82" s="164" t="s">
        <v>443</v>
      </c>
      <c r="J82" s="164" t="s">
        <v>538</v>
      </c>
      <c r="K82" s="164" t="s">
        <v>542</v>
      </c>
      <c r="L82" s="165">
        <v>15.1</v>
      </c>
      <c r="M82" s="158" t="s">
        <v>517</v>
      </c>
      <c r="N82" s="32" t="s">
        <v>517</v>
      </c>
      <c r="O82" s="159" t="s">
        <v>537</v>
      </c>
      <c r="P82" s="19">
        <v>7.606999999999999</v>
      </c>
      <c r="Q82" s="20">
        <v>0.33499751242860715</v>
      </c>
      <c r="R82" s="17">
        <v>3.3200000000000003</v>
      </c>
      <c r="S82" s="21">
        <v>0.1925847576753854</v>
      </c>
      <c r="T82" s="176">
        <v>2.2912650602409634</v>
      </c>
      <c r="U82" s="18">
        <v>2.2957849851676158</v>
      </c>
      <c r="V82" s="18">
        <v>0.12095442238815023</v>
      </c>
      <c r="W82" s="17">
        <v>4.9879999999999995</v>
      </c>
      <c r="X82" s="18">
        <v>0.17725060727056385</v>
      </c>
      <c r="Y82" s="17">
        <v>2.7159999999999997</v>
      </c>
      <c r="Z82" s="18">
        <v>0.07167829363049226</v>
      </c>
      <c r="AA82" s="17">
        <v>1.8365243004418261</v>
      </c>
      <c r="AB82" s="19">
        <v>1.8376362885150779</v>
      </c>
      <c r="AC82" s="18">
        <v>0.07983994238034292</v>
      </c>
      <c r="AD82" s="51" t="s">
        <v>533</v>
      </c>
      <c r="AE82" s="16">
        <v>27.05</v>
      </c>
      <c r="AF82" s="179">
        <v>0.6344208396560446</v>
      </c>
      <c r="AG82" s="179">
        <v>0.5333839150227617</v>
      </c>
      <c r="AH82" s="228">
        <v>6.08</v>
      </c>
      <c r="AI82" s="228">
        <v>16.051</v>
      </c>
      <c r="AJ82" s="46">
        <v>2601</v>
      </c>
      <c r="AK82" s="46">
        <v>1572</v>
      </c>
      <c r="AL82" s="46">
        <v>1029</v>
      </c>
      <c r="AM82" s="46">
        <v>2862</v>
      </c>
      <c r="AN82" s="46">
        <v>261</v>
      </c>
      <c r="AO82" s="16">
        <v>6.133333333333334</v>
      </c>
      <c r="AP82" s="16">
        <v>68.1</v>
      </c>
      <c r="AQ82" s="16" t="s">
        <v>515</v>
      </c>
      <c r="AR82" s="16" t="s">
        <v>516</v>
      </c>
      <c r="AS82" s="46">
        <v>7</v>
      </c>
      <c r="AT82" s="16" t="s">
        <v>541</v>
      </c>
      <c r="AU82" s="16" t="s">
        <v>518</v>
      </c>
    </row>
    <row r="83" spans="1:47" ht="15.75">
      <c r="A83" s="74" t="s">
        <v>255</v>
      </c>
      <c r="B83" s="75">
        <v>577</v>
      </c>
      <c r="C83" s="76" t="s">
        <v>256</v>
      </c>
      <c r="D83" s="16">
        <v>87</v>
      </c>
      <c r="E83" s="181" t="s">
        <v>449</v>
      </c>
      <c r="F83" s="163" t="s">
        <v>440</v>
      </c>
      <c r="G83" s="164" t="s">
        <v>440</v>
      </c>
      <c r="H83" s="164" t="s">
        <v>440</v>
      </c>
      <c r="I83" s="164" t="s">
        <v>441</v>
      </c>
      <c r="J83" s="164" t="s">
        <v>117</v>
      </c>
      <c r="K83" s="164" t="s">
        <v>542</v>
      </c>
      <c r="L83" s="165">
        <v>17.2</v>
      </c>
      <c r="M83" s="158" t="s">
        <v>517</v>
      </c>
      <c r="N83" s="32" t="s">
        <v>517</v>
      </c>
      <c r="O83" s="159" t="s">
        <v>447</v>
      </c>
      <c r="P83" s="19">
        <v>9.756000000000002</v>
      </c>
      <c r="Q83" s="20">
        <v>0.3345710354733909</v>
      </c>
      <c r="R83" s="17">
        <v>4.011</v>
      </c>
      <c r="S83" s="21">
        <v>0.2658090375522308</v>
      </c>
      <c r="T83" s="176">
        <v>2.4323111443530294</v>
      </c>
      <c r="U83" s="18">
        <v>2.4388703588611653</v>
      </c>
      <c r="V83" s="18">
        <v>0.122218177503182</v>
      </c>
      <c r="W83" s="17">
        <v>6.414</v>
      </c>
      <c r="X83" s="18">
        <v>0.1509378091209153</v>
      </c>
      <c r="Y83" s="17">
        <v>3.103</v>
      </c>
      <c r="Z83" s="18">
        <v>0.19131416861046183</v>
      </c>
      <c r="AA83" s="17">
        <v>2.0670319046084433</v>
      </c>
      <c r="AB83" s="19">
        <v>2.073645911784497</v>
      </c>
      <c r="AC83" s="18">
        <v>0.12672930073239153</v>
      </c>
      <c r="AD83" s="51" t="s">
        <v>535</v>
      </c>
      <c r="AE83" s="16">
        <v>43.13</v>
      </c>
      <c r="AF83" s="179">
        <v>0.6255615128242283</v>
      </c>
      <c r="AG83" s="179">
        <v>0.12273583538617591</v>
      </c>
      <c r="AH83" s="228">
        <v>6.66</v>
      </c>
      <c r="AI83" s="228">
        <v>14.583</v>
      </c>
      <c r="AJ83" s="46">
        <v>2849</v>
      </c>
      <c r="AK83" s="46">
        <v>2214</v>
      </c>
      <c r="AL83" s="46">
        <v>635</v>
      </c>
      <c r="AM83" s="46">
        <v>3541</v>
      </c>
      <c r="AN83" s="46">
        <v>692</v>
      </c>
      <c r="AO83" s="16">
        <v>6.733333333333333</v>
      </c>
      <c r="AP83" s="16">
        <v>68.8</v>
      </c>
      <c r="AQ83" s="16" t="s">
        <v>515</v>
      </c>
      <c r="AR83" s="16" t="s">
        <v>516</v>
      </c>
      <c r="AS83" s="46">
        <v>7</v>
      </c>
      <c r="AT83" s="16" t="s">
        <v>541</v>
      </c>
      <c r="AU83" s="16" t="s">
        <v>518</v>
      </c>
    </row>
    <row r="84" spans="1:47" ht="15.75">
      <c r="A84" s="74" t="s">
        <v>257</v>
      </c>
      <c r="B84" s="75">
        <v>597</v>
      </c>
      <c r="C84" s="76" t="s">
        <v>61</v>
      </c>
      <c r="D84" s="16">
        <v>68</v>
      </c>
      <c r="E84" s="181" t="s">
        <v>449</v>
      </c>
      <c r="F84" s="163" t="s">
        <v>440</v>
      </c>
      <c r="G84" s="164" t="s">
        <v>440</v>
      </c>
      <c r="H84" s="164" t="s">
        <v>440</v>
      </c>
      <c r="I84" s="164" t="s">
        <v>441</v>
      </c>
      <c r="J84" s="164" t="s">
        <v>538</v>
      </c>
      <c r="K84" s="164" t="s">
        <v>448</v>
      </c>
      <c r="L84" s="165">
        <v>11.8</v>
      </c>
      <c r="M84" s="158" t="s">
        <v>517</v>
      </c>
      <c r="N84" s="32" t="s">
        <v>517</v>
      </c>
      <c r="O84" s="159" t="s">
        <v>447</v>
      </c>
      <c r="P84" s="19" t="s">
        <v>536</v>
      </c>
      <c r="Q84" s="20" t="s">
        <v>536</v>
      </c>
      <c r="R84" s="17" t="s">
        <v>536</v>
      </c>
      <c r="S84" s="21" t="s">
        <v>536</v>
      </c>
      <c r="T84" s="176" t="s">
        <v>536</v>
      </c>
      <c r="U84" s="18" t="s">
        <v>536</v>
      </c>
      <c r="V84" s="18" t="s">
        <v>536</v>
      </c>
      <c r="W84" s="17" t="s">
        <v>536</v>
      </c>
      <c r="X84" s="18" t="s">
        <v>536</v>
      </c>
      <c r="Y84" s="17" t="s">
        <v>536</v>
      </c>
      <c r="Z84" s="18" t="s">
        <v>536</v>
      </c>
      <c r="AA84" s="17" t="s">
        <v>536</v>
      </c>
      <c r="AB84" s="19" t="s">
        <v>536</v>
      </c>
      <c r="AC84" s="18" t="s">
        <v>536</v>
      </c>
      <c r="AD84" s="51" t="s">
        <v>536</v>
      </c>
      <c r="AE84" s="16" t="s">
        <v>536</v>
      </c>
      <c r="AF84" s="179">
        <v>0.684381496881497</v>
      </c>
      <c r="AG84" s="179">
        <v>0.4113825363825364</v>
      </c>
      <c r="AH84" s="228"/>
      <c r="AI84" s="228" t="s">
        <v>536</v>
      </c>
      <c r="AJ84" s="46" t="s">
        <v>536</v>
      </c>
      <c r="AK84" s="46" t="s">
        <v>536</v>
      </c>
      <c r="AL84" s="46" t="s">
        <v>536</v>
      </c>
      <c r="AM84" s="46" t="s">
        <v>536</v>
      </c>
      <c r="AN84" s="46" t="s">
        <v>536</v>
      </c>
      <c r="AO84" s="16" t="s">
        <v>536</v>
      </c>
      <c r="AP84" s="16" t="s">
        <v>536</v>
      </c>
      <c r="AQ84" s="16" t="s">
        <v>536</v>
      </c>
      <c r="AR84" s="16" t="s">
        <v>536</v>
      </c>
      <c r="AS84" s="46" t="s">
        <v>536</v>
      </c>
      <c r="AT84" s="16" t="s">
        <v>536</v>
      </c>
      <c r="AU84" s="16" t="s">
        <v>536</v>
      </c>
    </row>
    <row r="85" spans="1:47" ht="15.75">
      <c r="A85" s="187" t="s">
        <v>258</v>
      </c>
      <c r="B85" s="188" t="s">
        <v>188</v>
      </c>
      <c r="C85" s="189" t="s">
        <v>189</v>
      </c>
      <c r="D85" s="190">
        <v>65</v>
      </c>
      <c r="E85" s="191" t="s">
        <v>442</v>
      </c>
      <c r="F85" s="192" t="s">
        <v>440</v>
      </c>
      <c r="G85" s="193" t="s">
        <v>440</v>
      </c>
      <c r="H85" s="193" t="s">
        <v>440</v>
      </c>
      <c r="I85" s="193" t="s">
        <v>441</v>
      </c>
      <c r="J85" s="193" t="s">
        <v>117</v>
      </c>
      <c r="K85" s="193" t="s">
        <v>542</v>
      </c>
      <c r="L85" s="194">
        <v>17.1</v>
      </c>
      <c r="M85" s="195" t="s">
        <v>517</v>
      </c>
      <c r="N85" s="196" t="s">
        <v>517</v>
      </c>
      <c r="O85" s="197" t="s">
        <v>447</v>
      </c>
      <c r="P85" s="198" t="s">
        <v>536</v>
      </c>
      <c r="Q85" s="199" t="s">
        <v>536</v>
      </c>
      <c r="R85" s="200" t="s">
        <v>536</v>
      </c>
      <c r="S85" s="201" t="s">
        <v>536</v>
      </c>
      <c r="T85" s="202" t="s">
        <v>536</v>
      </c>
      <c r="U85" s="203" t="s">
        <v>536</v>
      </c>
      <c r="V85" s="203" t="s">
        <v>536</v>
      </c>
      <c r="W85" s="200" t="s">
        <v>536</v>
      </c>
      <c r="X85" s="203" t="s">
        <v>536</v>
      </c>
      <c r="Y85" s="200" t="s">
        <v>536</v>
      </c>
      <c r="Z85" s="203" t="s">
        <v>536</v>
      </c>
      <c r="AA85" s="200" t="s">
        <v>536</v>
      </c>
      <c r="AB85" s="198" t="s">
        <v>536</v>
      </c>
      <c r="AC85" s="203" t="s">
        <v>536</v>
      </c>
      <c r="AD85" s="204" t="s">
        <v>536</v>
      </c>
      <c r="AE85" s="190" t="s">
        <v>536</v>
      </c>
      <c r="AF85" s="205" t="s">
        <v>536</v>
      </c>
      <c r="AG85" s="205" t="s">
        <v>536</v>
      </c>
      <c r="AH85" s="229"/>
      <c r="AI85" s="229" t="s">
        <v>536</v>
      </c>
      <c r="AJ85" s="206" t="s">
        <v>536</v>
      </c>
      <c r="AK85" s="206" t="s">
        <v>536</v>
      </c>
      <c r="AL85" s="206" t="s">
        <v>536</v>
      </c>
      <c r="AM85" s="206" t="s">
        <v>536</v>
      </c>
      <c r="AN85" s="206" t="s">
        <v>536</v>
      </c>
      <c r="AO85" s="190" t="s">
        <v>536</v>
      </c>
      <c r="AP85" s="190" t="s">
        <v>536</v>
      </c>
      <c r="AQ85" s="190" t="s">
        <v>536</v>
      </c>
      <c r="AR85" s="190" t="s">
        <v>536</v>
      </c>
      <c r="AS85" s="206" t="s">
        <v>536</v>
      </c>
      <c r="AT85" s="190" t="s">
        <v>536</v>
      </c>
      <c r="AU85" s="190" t="s">
        <v>536</v>
      </c>
    </row>
    <row r="86" spans="1:47" ht="15.75">
      <c r="A86" s="74" t="s">
        <v>259</v>
      </c>
      <c r="B86" s="75">
        <v>667</v>
      </c>
      <c r="C86" s="76" t="s">
        <v>60</v>
      </c>
      <c r="D86" s="16">
        <v>89</v>
      </c>
      <c r="E86" s="181" t="s">
        <v>442</v>
      </c>
      <c r="F86" s="163" t="s">
        <v>440</v>
      </c>
      <c r="G86" s="164" t="s">
        <v>440</v>
      </c>
      <c r="H86" s="164" t="s">
        <v>440</v>
      </c>
      <c r="I86" s="164" t="s">
        <v>441</v>
      </c>
      <c r="J86" s="164" t="s">
        <v>117</v>
      </c>
      <c r="K86" s="164" t="s">
        <v>543</v>
      </c>
      <c r="L86" s="165">
        <v>22</v>
      </c>
      <c r="M86" s="158" t="s">
        <v>517</v>
      </c>
      <c r="N86" s="32" t="s">
        <v>446</v>
      </c>
      <c r="O86" s="159" t="s">
        <v>537</v>
      </c>
      <c r="P86" s="19" t="s">
        <v>536</v>
      </c>
      <c r="Q86" s="20" t="s">
        <v>536</v>
      </c>
      <c r="R86" s="17" t="s">
        <v>536</v>
      </c>
      <c r="S86" s="21" t="s">
        <v>536</v>
      </c>
      <c r="T86" s="176" t="s">
        <v>536</v>
      </c>
      <c r="U86" s="18" t="s">
        <v>536</v>
      </c>
      <c r="V86" s="18" t="s">
        <v>536</v>
      </c>
      <c r="W86" s="17" t="s">
        <v>536</v>
      </c>
      <c r="X86" s="18" t="s">
        <v>536</v>
      </c>
      <c r="Y86" s="17" t="s">
        <v>536</v>
      </c>
      <c r="Z86" s="18" t="s">
        <v>536</v>
      </c>
      <c r="AA86" s="17" t="s">
        <v>536</v>
      </c>
      <c r="AB86" s="19" t="s">
        <v>536</v>
      </c>
      <c r="AC86" s="18" t="s">
        <v>536</v>
      </c>
      <c r="AD86" s="51" t="s">
        <v>536</v>
      </c>
      <c r="AE86" s="16" t="s">
        <v>536</v>
      </c>
      <c r="AF86" s="179" t="s">
        <v>536</v>
      </c>
      <c r="AG86" s="179" t="s">
        <v>536</v>
      </c>
      <c r="AH86" s="228"/>
      <c r="AI86" s="228" t="s">
        <v>536</v>
      </c>
      <c r="AJ86" s="46" t="s">
        <v>536</v>
      </c>
      <c r="AK86" s="46" t="s">
        <v>536</v>
      </c>
      <c r="AL86" s="46" t="s">
        <v>536</v>
      </c>
      <c r="AM86" s="46" t="s">
        <v>536</v>
      </c>
      <c r="AN86" s="46" t="s">
        <v>536</v>
      </c>
      <c r="AO86" s="16" t="s">
        <v>536</v>
      </c>
      <c r="AP86" s="16" t="s">
        <v>536</v>
      </c>
      <c r="AQ86" s="16" t="s">
        <v>536</v>
      </c>
      <c r="AR86" s="16" t="s">
        <v>536</v>
      </c>
      <c r="AS86" s="46" t="s">
        <v>536</v>
      </c>
      <c r="AT86" s="16" t="s">
        <v>536</v>
      </c>
      <c r="AU86" s="16" t="s">
        <v>536</v>
      </c>
    </row>
    <row r="87" spans="1:47" ht="15.75">
      <c r="A87" s="74" t="s">
        <v>260</v>
      </c>
      <c r="B87" s="75">
        <v>669</v>
      </c>
      <c r="C87" s="76" t="s">
        <v>59</v>
      </c>
      <c r="D87" s="16">
        <v>77</v>
      </c>
      <c r="E87" s="181" t="s">
        <v>445</v>
      </c>
      <c r="F87" s="163" t="s">
        <v>440</v>
      </c>
      <c r="G87" s="164" t="s">
        <v>440</v>
      </c>
      <c r="H87" s="164" t="s">
        <v>440</v>
      </c>
      <c r="I87" s="164" t="s">
        <v>443</v>
      </c>
      <c r="J87" s="164" t="s">
        <v>117</v>
      </c>
      <c r="K87" s="164" t="s">
        <v>542</v>
      </c>
      <c r="L87" s="165">
        <v>19.4</v>
      </c>
      <c r="M87" s="158" t="s">
        <v>516</v>
      </c>
      <c r="N87" s="32" t="s">
        <v>517</v>
      </c>
      <c r="O87" s="159" t="s">
        <v>537</v>
      </c>
      <c r="P87" s="19" t="s">
        <v>536</v>
      </c>
      <c r="Q87" s="20" t="s">
        <v>536</v>
      </c>
      <c r="R87" s="17" t="s">
        <v>536</v>
      </c>
      <c r="S87" s="21" t="s">
        <v>536</v>
      </c>
      <c r="T87" s="176" t="s">
        <v>536</v>
      </c>
      <c r="U87" s="18" t="s">
        <v>536</v>
      </c>
      <c r="V87" s="18" t="s">
        <v>536</v>
      </c>
      <c r="W87" s="17" t="s">
        <v>536</v>
      </c>
      <c r="X87" s="18" t="s">
        <v>536</v>
      </c>
      <c r="Y87" s="17" t="s">
        <v>536</v>
      </c>
      <c r="Z87" s="18" t="s">
        <v>536</v>
      </c>
      <c r="AA87" s="17" t="s">
        <v>536</v>
      </c>
      <c r="AB87" s="19" t="s">
        <v>536</v>
      </c>
      <c r="AC87" s="18" t="s">
        <v>536</v>
      </c>
      <c r="AD87" s="51" t="s">
        <v>536</v>
      </c>
      <c r="AE87" s="16" t="s">
        <v>536</v>
      </c>
      <c r="AF87" s="179" t="s">
        <v>536</v>
      </c>
      <c r="AG87" s="179" t="s">
        <v>536</v>
      </c>
      <c r="AH87" s="228"/>
      <c r="AI87" s="228" t="s">
        <v>536</v>
      </c>
      <c r="AJ87" s="46" t="s">
        <v>536</v>
      </c>
      <c r="AK87" s="46" t="s">
        <v>536</v>
      </c>
      <c r="AL87" s="46" t="s">
        <v>536</v>
      </c>
      <c r="AM87" s="46" t="s">
        <v>536</v>
      </c>
      <c r="AN87" s="46" t="s">
        <v>536</v>
      </c>
      <c r="AO87" s="16" t="s">
        <v>536</v>
      </c>
      <c r="AP87" s="16" t="s">
        <v>536</v>
      </c>
      <c r="AQ87" s="16" t="s">
        <v>536</v>
      </c>
      <c r="AR87" s="16" t="s">
        <v>536</v>
      </c>
      <c r="AS87" s="46" t="s">
        <v>536</v>
      </c>
      <c r="AT87" s="16" t="s">
        <v>536</v>
      </c>
      <c r="AU87" s="16" t="s">
        <v>536</v>
      </c>
    </row>
    <row r="88" spans="1:47" ht="15.75">
      <c r="A88" s="74" t="s">
        <v>261</v>
      </c>
      <c r="B88" s="75">
        <v>670</v>
      </c>
      <c r="C88" s="76" t="s">
        <v>58</v>
      </c>
      <c r="D88" s="16">
        <v>85</v>
      </c>
      <c r="E88" s="181" t="s">
        <v>450</v>
      </c>
      <c r="F88" s="163" t="s">
        <v>440</v>
      </c>
      <c r="G88" s="164" t="s">
        <v>440</v>
      </c>
      <c r="H88" s="164" t="s">
        <v>440</v>
      </c>
      <c r="I88" s="164" t="s">
        <v>441</v>
      </c>
      <c r="J88" s="164" t="s">
        <v>117</v>
      </c>
      <c r="K88" s="164" t="s">
        <v>542</v>
      </c>
      <c r="L88" s="165">
        <v>17.3</v>
      </c>
      <c r="M88" s="158" t="s">
        <v>517</v>
      </c>
      <c r="N88" s="32" t="s">
        <v>517</v>
      </c>
      <c r="O88" s="159" t="s">
        <v>537</v>
      </c>
      <c r="P88" s="19" t="s">
        <v>536</v>
      </c>
      <c r="Q88" s="20" t="s">
        <v>536</v>
      </c>
      <c r="R88" s="17" t="s">
        <v>536</v>
      </c>
      <c r="S88" s="21" t="s">
        <v>536</v>
      </c>
      <c r="T88" s="176" t="s">
        <v>536</v>
      </c>
      <c r="U88" s="18" t="s">
        <v>536</v>
      </c>
      <c r="V88" s="18" t="s">
        <v>536</v>
      </c>
      <c r="W88" s="17" t="s">
        <v>536</v>
      </c>
      <c r="X88" s="18" t="s">
        <v>536</v>
      </c>
      <c r="Y88" s="17" t="s">
        <v>536</v>
      </c>
      <c r="Z88" s="18" t="s">
        <v>536</v>
      </c>
      <c r="AA88" s="17" t="s">
        <v>536</v>
      </c>
      <c r="AB88" s="19" t="s">
        <v>536</v>
      </c>
      <c r="AC88" s="18" t="s">
        <v>536</v>
      </c>
      <c r="AD88" s="51" t="s">
        <v>536</v>
      </c>
      <c r="AE88" s="16" t="s">
        <v>536</v>
      </c>
      <c r="AF88" s="179" t="s">
        <v>536</v>
      </c>
      <c r="AG88" s="179" t="s">
        <v>536</v>
      </c>
      <c r="AH88" s="228"/>
      <c r="AI88" s="228" t="s">
        <v>536</v>
      </c>
      <c r="AJ88" s="46" t="s">
        <v>536</v>
      </c>
      <c r="AK88" s="46" t="s">
        <v>536</v>
      </c>
      <c r="AL88" s="46" t="s">
        <v>536</v>
      </c>
      <c r="AM88" s="46" t="s">
        <v>536</v>
      </c>
      <c r="AN88" s="46" t="s">
        <v>536</v>
      </c>
      <c r="AO88" s="16" t="s">
        <v>536</v>
      </c>
      <c r="AP88" s="16" t="s">
        <v>536</v>
      </c>
      <c r="AQ88" s="16" t="s">
        <v>536</v>
      </c>
      <c r="AR88" s="16" t="s">
        <v>536</v>
      </c>
      <c r="AS88" s="46" t="s">
        <v>536</v>
      </c>
      <c r="AT88" s="16" t="s">
        <v>536</v>
      </c>
      <c r="AU88" s="16" t="s">
        <v>536</v>
      </c>
    </row>
    <row r="89" spans="1:47" ht="15.75">
      <c r="A89" s="74" t="s">
        <v>262</v>
      </c>
      <c r="B89" s="75">
        <v>674</v>
      </c>
      <c r="C89" s="76" t="s">
        <v>57</v>
      </c>
      <c r="D89" s="16">
        <v>72</v>
      </c>
      <c r="E89" s="181" t="s">
        <v>442</v>
      </c>
      <c r="F89" s="163" t="s">
        <v>440</v>
      </c>
      <c r="G89" s="164" t="s">
        <v>440</v>
      </c>
      <c r="H89" s="164" t="s">
        <v>440</v>
      </c>
      <c r="I89" s="164" t="s">
        <v>441</v>
      </c>
      <c r="J89" s="164" t="s">
        <v>117</v>
      </c>
      <c r="K89" s="164" t="s">
        <v>542</v>
      </c>
      <c r="L89" s="165">
        <v>18.7</v>
      </c>
      <c r="M89" s="158" t="s">
        <v>517</v>
      </c>
      <c r="N89" s="32" t="s">
        <v>517</v>
      </c>
      <c r="O89" s="159" t="s">
        <v>537</v>
      </c>
      <c r="P89" s="19" t="s">
        <v>536</v>
      </c>
      <c r="Q89" s="20" t="s">
        <v>536</v>
      </c>
      <c r="R89" s="17" t="s">
        <v>536</v>
      </c>
      <c r="S89" s="21" t="s">
        <v>536</v>
      </c>
      <c r="T89" s="176" t="s">
        <v>536</v>
      </c>
      <c r="U89" s="18" t="s">
        <v>536</v>
      </c>
      <c r="V89" s="18" t="s">
        <v>536</v>
      </c>
      <c r="W89" s="17" t="s">
        <v>536</v>
      </c>
      <c r="X89" s="18" t="s">
        <v>536</v>
      </c>
      <c r="Y89" s="17" t="s">
        <v>536</v>
      </c>
      <c r="Z89" s="18" t="s">
        <v>536</v>
      </c>
      <c r="AA89" s="17" t="s">
        <v>536</v>
      </c>
      <c r="AB89" s="19" t="s">
        <v>536</v>
      </c>
      <c r="AC89" s="18" t="s">
        <v>536</v>
      </c>
      <c r="AD89" s="51" t="s">
        <v>536</v>
      </c>
      <c r="AE89" s="16" t="s">
        <v>536</v>
      </c>
      <c r="AF89" s="179" t="s">
        <v>536</v>
      </c>
      <c r="AG89" s="179" t="s">
        <v>536</v>
      </c>
      <c r="AH89" s="228"/>
      <c r="AI89" s="228" t="s">
        <v>536</v>
      </c>
      <c r="AJ89" s="46" t="s">
        <v>536</v>
      </c>
      <c r="AK89" s="46" t="s">
        <v>536</v>
      </c>
      <c r="AL89" s="46" t="s">
        <v>536</v>
      </c>
      <c r="AM89" s="46" t="s">
        <v>536</v>
      </c>
      <c r="AN89" s="46" t="s">
        <v>536</v>
      </c>
      <c r="AO89" s="16" t="s">
        <v>536</v>
      </c>
      <c r="AP89" s="16" t="s">
        <v>536</v>
      </c>
      <c r="AQ89" s="16" t="s">
        <v>536</v>
      </c>
      <c r="AR89" s="16" t="s">
        <v>536</v>
      </c>
      <c r="AS89" s="46" t="s">
        <v>536</v>
      </c>
      <c r="AT89" s="16" t="s">
        <v>536</v>
      </c>
      <c r="AU89" s="16" t="s">
        <v>536</v>
      </c>
    </row>
    <row r="90" spans="1:47" ht="15.75">
      <c r="A90" s="187" t="s">
        <v>263</v>
      </c>
      <c r="B90" s="188" t="s">
        <v>188</v>
      </c>
      <c r="C90" s="189" t="s">
        <v>189</v>
      </c>
      <c r="D90" s="190">
        <v>71</v>
      </c>
      <c r="E90" s="191" t="s">
        <v>442</v>
      </c>
      <c r="F90" s="192" t="s">
        <v>440</v>
      </c>
      <c r="G90" s="193" t="s">
        <v>440</v>
      </c>
      <c r="H90" s="193" t="s">
        <v>440</v>
      </c>
      <c r="I90" s="193" t="s">
        <v>441</v>
      </c>
      <c r="J90" s="193" t="s">
        <v>117</v>
      </c>
      <c r="K90" s="193" t="s">
        <v>542</v>
      </c>
      <c r="L90" s="194">
        <v>16.3</v>
      </c>
      <c r="M90" s="195" t="s">
        <v>517</v>
      </c>
      <c r="N90" s="196" t="s">
        <v>517</v>
      </c>
      <c r="O90" s="197" t="s">
        <v>447</v>
      </c>
      <c r="P90" s="198" t="s">
        <v>536</v>
      </c>
      <c r="Q90" s="199" t="s">
        <v>536</v>
      </c>
      <c r="R90" s="200" t="s">
        <v>536</v>
      </c>
      <c r="S90" s="201" t="s">
        <v>536</v>
      </c>
      <c r="T90" s="202" t="s">
        <v>536</v>
      </c>
      <c r="U90" s="203" t="s">
        <v>536</v>
      </c>
      <c r="V90" s="203" t="s">
        <v>536</v>
      </c>
      <c r="W90" s="200" t="s">
        <v>536</v>
      </c>
      <c r="X90" s="203" t="s">
        <v>536</v>
      </c>
      <c r="Y90" s="200" t="s">
        <v>536</v>
      </c>
      <c r="Z90" s="203" t="s">
        <v>536</v>
      </c>
      <c r="AA90" s="200" t="s">
        <v>536</v>
      </c>
      <c r="AB90" s="198" t="s">
        <v>536</v>
      </c>
      <c r="AC90" s="203" t="s">
        <v>536</v>
      </c>
      <c r="AD90" s="204" t="s">
        <v>536</v>
      </c>
      <c r="AE90" s="190" t="s">
        <v>536</v>
      </c>
      <c r="AF90" s="205" t="s">
        <v>536</v>
      </c>
      <c r="AG90" s="205" t="s">
        <v>536</v>
      </c>
      <c r="AH90" s="229"/>
      <c r="AI90" s="229" t="s">
        <v>536</v>
      </c>
      <c r="AJ90" s="206" t="s">
        <v>536</v>
      </c>
      <c r="AK90" s="206" t="s">
        <v>536</v>
      </c>
      <c r="AL90" s="206" t="s">
        <v>536</v>
      </c>
      <c r="AM90" s="206" t="s">
        <v>536</v>
      </c>
      <c r="AN90" s="206" t="s">
        <v>536</v>
      </c>
      <c r="AO90" s="190" t="s">
        <v>536</v>
      </c>
      <c r="AP90" s="190" t="s">
        <v>536</v>
      </c>
      <c r="AQ90" s="190" t="s">
        <v>536</v>
      </c>
      <c r="AR90" s="190" t="s">
        <v>536</v>
      </c>
      <c r="AS90" s="206" t="s">
        <v>536</v>
      </c>
      <c r="AT90" s="190" t="s">
        <v>536</v>
      </c>
      <c r="AU90" s="190" t="s">
        <v>536</v>
      </c>
    </row>
    <row r="91" spans="1:47" ht="15.75">
      <c r="A91" s="74" t="s">
        <v>264</v>
      </c>
      <c r="B91" s="75">
        <v>737</v>
      </c>
      <c r="C91" s="76" t="s">
        <v>265</v>
      </c>
      <c r="D91" s="16">
        <v>66</v>
      </c>
      <c r="E91" s="181" t="s">
        <v>449</v>
      </c>
      <c r="F91" s="163" t="s">
        <v>440</v>
      </c>
      <c r="G91" s="164" t="s">
        <v>440</v>
      </c>
      <c r="H91" s="164" t="s">
        <v>440</v>
      </c>
      <c r="I91" s="164" t="s">
        <v>441</v>
      </c>
      <c r="J91" s="164" t="s">
        <v>117</v>
      </c>
      <c r="K91" s="164" t="s">
        <v>543</v>
      </c>
      <c r="L91" s="165">
        <v>16</v>
      </c>
      <c r="M91" s="158" t="s">
        <v>517</v>
      </c>
      <c r="N91" s="32" t="s">
        <v>517</v>
      </c>
      <c r="O91" s="159" t="s">
        <v>447</v>
      </c>
      <c r="P91" s="19">
        <v>8.883000000000001</v>
      </c>
      <c r="Q91" s="20">
        <v>0.2881762577929074</v>
      </c>
      <c r="R91" s="17">
        <v>3.2000000000000006</v>
      </c>
      <c r="S91" s="21">
        <v>0.24317346346451732</v>
      </c>
      <c r="T91" s="176">
        <v>2.7759375</v>
      </c>
      <c r="U91" s="18">
        <v>2.7887141619725075</v>
      </c>
      <c r="V91" s="18">
        <v>0.2064621899777221</v>
      </c>
      <c r="W91" s="17">
        <v>5.7490000000000006</v>
      </c>
      <c r="X91" s="18">
        <v>0.27577970274194613</v>
      </c>
      <c r="Y91" s="17">
        <v>2.638</v>
      </c>
      <c r="Z91" s="18">
        <v>0.12830519171967555</v>
      </c>
      <c r="AA91" s="17">
        <v>2.1793025018953758</v>
      </c>
      <c r="AB91" s="19">
        <v>2.18189290144457</v>
      </c>
      <c r="AC91" s="18">
        <v>0.11035788038549404</v>
      </c>
      <c r="AD91" s="51" t="s">
        <v>534</v>
      </c>
      <c r="AE91" s="16">
        <v>30.75</v>
      </c>
      <c r="AF91" s="179">
        <v>0.6383199377754731</v>
      </c>
      <c r="AG91" s="179">
        <v>0.08711433756805807</v>
      </c>
      <c r="AH91" s="228">
        <v>7.91</v>
      </c>
      <c r="AI91" s="228">
        <v>15.699</v>
      </c>
      <c r="AJ91" s="46">
        <v>2165</v>
      </c>
      <c r="AK91" s="46">
        <v>1537</v>
      </c>
      <c r="AL91" s="46">
        <v>628</v>
      </c>
      <c r="AM91" s="46">
        <v>3529</v>
      </c>
      <c r="AN91" s="46">
        <v>1364</v>
      </c>
      <c r="AO91" s="16">
        <v>6.133333333333334</v>
      </c>
      <c r="AP91" s="16">
        <v>70.45</v>
      </c>
      <c r="AQ91" s="16" t="s">
        <v>515</v>
      </c>
      <c r="AR91" s="16" t="s">
        <v>516</v>
      </c>
      <c r="AS91" s="46">
        <v>7</v>
      </c>
      <c r="AT91" s="16" t="s">
        <v>541</v>
      </c>
      <c r="AU91" s="16" t="s">
        <v>518</v>
      </c>
    </row>
    <row r="92" spans="1:47" ht="15.75">
      <c r="A92" s="74" t="s">
        <v>266</v>
      </c>
      <c r="B92" s="75">
        <v>782</v>
      </c>
      <c r="C92" s="76" t="s">
        <v>267</v>
      </c>
      <c r="D92" s="16">
        <v>74</v>
      </c>
      <c r="E92" s="181" t="s">
        <v>449</v>
      </c>
      <c r="F92" s="163" t="s">
        <v>440</v>
      </c>
      <c r="G92" s="164" t="s">
        <v>440</v>
      </c>
      <c r="H92" s="164" t="s">
        <v>440</v>
      </c>
      <c r="I92" s="164" t="s">
        <v>441</v>
      </c>
      <c r="J92" s="164" t="s">
        <v>117</v>
      </c>
      <c r="K92" s="164" t="s">
        <v>543</v>
      </c>
      <c r="L92" s="165">
        <v>14.4</v>
      </c>
      <c r="M92" s="158" t="s">
        <v>517</v>
      </c>
      <c r="N92" s="32" t="s">
        <v>517</v>
      </c>
      <c r="O92" s="159" t="s">
        <v>447</v>
      </c>
      <c r="P92" s="19">
        <v>8.671000000000001</v>
      </c>
      <c r="Q92" s="20">
        <v>0.24798969512635968</v>
      </c>
      <c r="R92" s="17">
        <v>3.0789999999999997</v>
      </c>
      <c r="S92" s="21">
        <v>0.14805779652255313</v>
      </c>
      <c r="T92" s="176">
        <v>2.816174082494317</v>
      </c>
      <c r="U92" s="18">
        <v>2.820551930236694</v>
      </c>
      <c r="V92" s="18">
        <v>0.1228536639629159</v>
      </c>
      <c r="W92" s="17">
        <v>5.778999999999999</v>
      </c>
      <c r="X92" s="18">
        <v>0.2983826774835199</v>
      </c>
      <c r="Y92" s="17">
        <v>2.579</v>
      </c>
      <c r="Z92" s="18">
        <v>0.0847807630171849</v>
      </c>
      <c r="AA92" s="17">
        <v>2.2407910042652186</v>
      </c>
      <c r="AB92" s="19">
        <v>2.242854997907364</v>
      </c>
      <c r="AC92" s="18">
        <v>0.13514299904964153</v>
      </c>
      <c r="AD92" s="51" t="s">
        <v>534</v>
      </c>
      <c r="AE92" s="16">
        <v>31.24</v>
      </c>
      <c r="AF92" s="179">
        <v>0.69361101306036</v>
      </c>
      <c r="AG92" s="179">
        <v>0.08824567596187788</v>
      </c>
      <c r="AH92" s="228">
        <v>7.62</v>
      </c>
      <c r="AI92" s="228">
        <v>20.135</v>
      </c>
      <c r="AJ92" s="46">
        <v>2761</v>
      </c>
      <c r="AK92" s="46">
        <v>1626</v>
      </c>
      <c r="AL92" s="46">
        <v>1135</v>
      </c>
      <c r="AM92" s="46">
        <v>3561</v>
      </c>
      <c r="AN92" s="46">
        <v>800</v>
      </c>
      <c r="AO92" s="16">
        <v>6.333333333333333</v>
      </c>
      <c r="AP92" s="16">
        <v>71.3</v>
      </c>
      <c r="AQ92" s="16" t="s">
        <v>515</v>
      </c>
      <c r="AR92" s="16" t="s">
        <v>516</v>
      </c>
      <c r="AS92" s="46">
        <v>7</v>
      </c>
      <c r="AT92" s="16" t="s">
        <v>541</v>
      </c>
      <c r="AU92" s="16" t="s">
        <v>518</v>
      </c>
    </row>
    <row r="93" spans="1:47" ht="15.75">
      <c r="A93" s="74" t="s">
        <v>268</v>
      </c>
      <c r="B93" s="75">
        <v>808</v>
      </c>
      <c r="C93" s="76" t="s">
        <v>269</v>
      </c>
      <c r="D93" s="16">
        <v>80</v>
      </c>
      <c r="E93" s="181" t="s">
        <v>442</v>
      </c>
      <c r="F93" s="163" t="s">
        <v>440</v>
      </c>
      <c r="G93" s="164" t="s">
        <v>440</v>
      </c>
      <c r="H93" s="164" t="s">
        <v>440</v>
      </c>
      <c r="I93" s="164" t="s">
        <v>441</v>
      </c>
      <c r="J93" s="164" t="s">
        <v>117</v>
      </c>
      <c r="K93" s="164" t="s">
        <v>543</v>
      </c>
      <c r="L93" s="165">
        <v>17.4</v>
      </c>
      <c r="M93" s="158" t="s">
        <v>517</v>
      </c>
      <c r="N93" s="32" t="s">
        <v>517</v>
      </c>
      <c r="O93" s="159" t="s">
        <v>447</v>
      </c>
      <c r="P93" s="19" t="s">
        <v>536</v>
      </c>
      <c r="Q93" s="20" t="s">
        <v>536</v>
      </c>
      <c r="R93" s="17" t="s">
        <v>536</v>
      </c>
      <c r="S93" s="21" t="s">
        <v>536</v>
      </c>
      <c r="T93" s="176" t="s">
        <v>536</v>
      </c>
      <c r="U93" s="18" t="s">
        <v>536</v>
      </c>
      <c r="V93" s="18" t="s">
        <v>536</v>
      </c>
      <c r="W93" s="17" t="s">
        <v>536</v>
      </c>
      <c r="X93" s="18" t="s">
        <v>536</v>
      </c>
      <c r="Y93" s="17" t="s">
        <v>536</v>
      </c>
      <c r="Z93" s="18" t="s">
        <v>536</v>
      </c>
      <c r="AA93" s="17" t="s">
        <v>536</v>
      </c>
      <c r="AB93" s="19" t="s">
        <v>536</v>
      </c>
      <c r="AC93" s="18" t="s">
        <v>536</v>
      </c>
      <c r="AD93" s="51" t="s">
        <v>536</v>
      </c>
      <c r="AE93" s="16" t="s">
        <v>536</v>
      </c>
      <c r="AF93" s="179" t="s">
        <v>536</v>
      </c>
      <c r="AG93" s="179" t="s">
        <v>536</v>
      </c>
      <c r="AH93" s="228"/>
      <c r="AI93" s="228" t="s">
        <v>536</v>
      </c>
      <c r="AJ93" s="46" t="s">
        <v>536</v>
      </c>
      <c r="AK93" s="46" t="s">
        <v>536</v>
      </c>
      <c r="AL93" s="46" t="s">
        <v>536</v>
      </c>
      <c r="AM93" s="46" t="s">
        <v>536</v>
      </c>
      <c r="AN93" s="46" t="s">
        <v>536</v>
      </c>
      <c r="AO93" s="16" t="s">
        <v>536</v>
      </c>
      <c r="AP93" s="16" t="s">
        <v>536</v>
      </c>
      <c r="AQ93" s="16" t="s">
        <v>536</v>
      </c>
      <c r="AR93" s="16" t="s">
        <v>536</v>
      </c>
      <c r="AS93" s="46" t="s">
        <v>536</v>
      </c>
      <c r="AT93" s="16" t="s">
        <v>536</v>
      </c>
      <c r="AU93" s="16" t="s">
        <v>536</v>
      </c>
    </row>
    <row r="94" spans="1:47" ht="15.75">
      <c r="A94" s="74" t="s">
        <v>270</v>
      </c>
      <c r="B94" s="75">
        <v>824</v>
      </c>
      <c r="C94" s="76" t="s">
        <v>271</v>
      </c>
      <c r="D94" s="16">
        <v>84</v>
      </c>
      <c r="E94" s="181" t="s">
        <v>449</v>
      </c>
      <c r="F94" s="163" t="s">
        <v>440</v>
      </c>
      <c r="G94" s="164" t="s">
        <v>440</v>
      </c>
      <c r="H94" s="164" t="s">
        <v>440</v>
      </c>
      <c r="I94" s="164" t="s">
        <v>441</v>
      </c>
      <c r="J94" s="164" t="s">
        <v>117</v>
      </c>
      <c r="K94" s="164" t="s">
        <v>542</v>
      </c>
      <c r="L94" s="165">
        <v>17.9</v>
      </c>
      <c r="M94" s="158" t="s">
        <v>517</v>
      </c>
      <c r="N94" s="32" t="s">
        <v>517</v>
      </c>
      <c r="O94" s="159" t="s">
        <v>447</v>
      </c>
      <c r="P94" s="19">
        <v>8.08</v>
      </c>
      <c r="Q94" s="20">
        <v>0.39527768017491005</v>
      </c>
      <c r="R94" s="17">
        <v>3.6870000000000003</v>
      </c>
      <c r="S94" s="21">
        <v>0.12737084962160314</v>
      </c>
      <c r="T94" s="176">
        <v>2.191483590995389</v>
      </c>
      <c r="U94" s="18">
        <v>2.194115821960933</v>
      </c>
      <c r="V94" s="18">
        <v>0.13577986212634127</v>
      </c>
      <c r="W94" s="17">
        <v>5.235</v>
      </c>
      <c r="X94" s="18">
        <v>0.26475355416773066</v>
      </c>
      <c r="Y94" s="17">
        <v>2.637</v>
      </c>
      <c r="Z94" s="18">
        <v>0.10995453605922323</v>
      </c>
      <c r="AA94" s="17">
        <v>1.9852104664391355</v>
      </c>
      <c r="AB94" s="19">
        <v>1.986758010415246</v>
      </c>
      <c r="AC94" s="18">
        <v>0.10127104793787069</v>
      </c>
      <c r="AD94" s="51" t="s">
        <v>534</v>
      </c>
      <c r="AE94" s="16">
        <v>30.95</v>
      </c>
      <c r="AF94" s="179">
        <v>0.6109354658731634</v>
      </c>
      <c r="AG94" s="179">
        <v>0.18039799144504368</v>
      </c>
      <c r="AH94" s="228">
        <v>6.49</v>
      </c>
      <c r="AI94" s="228">
        <v>14.614</v>
      </c>
      <c r="AJ94" s="46">
        <v>2700</v>
      </c>
      <c r="AK94" s="46">
        <v>1726</v>
      </c>
      <c r="AL94" s="46">
        <v>974</v>
      </c>
      <c r="AM94" s="46">
        <v>3125</v>
      </c>
      <c r="AN94" s="46">
        <v>425</v>
      </c>
      <c r="AO94" s="16">
        <v>6.333333333333333</v>
      </c>
      <c r="AP94" s="16">
        <v>70.5</v>
      </c>
      <c r="AQ94" s="16" t="s">
        <v>515</v>
      </c>
      <c r="AR94" s="16" t="s">
        <v>516</v>
      </c>
      <c r="AS94" s="46">
        <v>7</v>
      </c>
      <c r="AT94" s="16" t="s">
        <v>541</v>
      </c>
      <c r="AU94" s="16" t="s">
        <v>519</v>
      </c>
    </row>
    <row r="95" spans="1:47" ht="15.75">
      <c r="A95" s="74" t="s">
        <v>272</v>
      </c>
      <c r="B95" s="75">
        <v>826</v>
      </c>
      <c r="C95" s="76" t="s">
        <v>56</v>
      </c>
      <c r="D95" s="16">
        <v>90</v>
      </c>
      <c r="E95" s="181" t="s">
        <v>442</v>
      </c>
      <c r="F95" s="163" t="s">
        <v>440</v>
      </c>
      <c r="G95" s="164" t="s">
        <v>440</v>
      </c>
      <c r="H95" s="164" t="s">
        <v>440</v>
      </c>
      <c r="I95" s="164" t="s">
        <v>441</v>
      </c>
      <c r="J95" s="164" t="s">
        <v>117</v>
      </c>
      <c r="K95" s="164" t="s">
        <v>542</v>
      </c>
      <c r="L95" s="165">
        <v>18.4</v>
      </c>
      <c r="M95" s="158" t="s">
        <v>517</v>
      </c>
      <c r="N95" s="32" t="s">
        <v>517</v>
      </c>
      <c r="O95" s="159" t="s">
        <v>447</v>
      </c>
      <c r="P95" s="19" t="s">
        <v>536</v>
      </c>
      <c r="Q95" s="20" t="s">
        <v>536</v>
      </c>
      <c r="R95" s="17" t="s">
        <v>536</v>
      </c>
      <c r="S95" s="21" t="s">
        <v>536</v>
      </c>
      <c r="T95" s="176" t="s">
        <v>536</v>
      </c>
      <c r="U95" s="18" t="s">
        <v>536</v>
      </c>
      <c r="V95" s="18" t="s">
        <v>536</v>
      </c>
      <c r="W95" s="17" t="s">
        <v>536</v>
      </c>
      <c r="X95" s="18" t="s">
        <v>536</v>
      </c>
      <c r="Y95" s="17" t="s">
        <v>536</v>
      </c>
      <c r="Z95" s="18" t="s">
        <v>536</v>
      </c>
      <c r="AA95" s="17" t="s">
        <v>536</v>
      </c>
      <c r="AB95" s="19" t="s">
        <v>536</v>
      </c>
      <c r="AC95" s="18" t="s">
        <v>536</v>
      </c>
      <c r="AD95" s="51" t="s">
        <v>536</v>
      </c>
      <c r="AE95" s="16" t="s">
        <v>536</v>
      </c>
      <c r="AF95" s="179" t="s">
        <v>536</v>
      </c>
      <c r="AG95" s="179" t="s">
        <v>536</v>
      </c>
      <c r="AH95" s="228"/>
      <c r="AI95" s="228" t="s">
        <v>536</v>
      </c>
      <c r="AJ95" s="46" t="s">
        <v>536</v>
      </c>
      <c r="AK95" s="46" t="s">
        <v>536</v>
      </c>
      <c r="AL95" s="46" t="s">
        <v>536</v>
      </c>
      <c r="AM95" s="46" t="s">
        <v>536</v>
      </c>
      <c r="AN95" s="46" t="s">
        <v>536</v>
      </c>
      <c r="AO95" s="16" t="s">
        <v>536</v>
      </c>
      <c r="AP95" s="16" t="s">
        <v>536</v>
      </c>
      <c r="AQ95" s="16" t="s">
        <v>536</v>
      </c>
      <c r="AR95" s="16" t="s">
        <v>536</v>
      </c>
      <c r="AS95" s="46" t="s">
        <v>536</v>
      </c>
      <c r="AT95" s="16" t="s">
        <v>536</v>
      </c>
      <c r="AU95" s="16" t="s">
        <v>536</v>
      </c>
    </row>
    <row r="96" spans="1:47" ht="15.75">
      <c r="A96" s="74" t="s">
        <v>273</v>
      </c>
      <c r="B96" s="75">
        <v>828</v>
      </c>
      <c r="C96" s="76" t="s">
        <v>274</v>
      </c>
      <c r="D96" s="16">
        <v>95</v>
      </c>
      <c r="E96" s="181" t="s">
        <v>449</v>
      </c>
      <c r="F96" s="163" t="s">
        <v>440</v>
      </c>
      <c r="G96" s="164" t="s">
        <v>440</v>
      </c>
      <c r="H96" s="164" t="s">
        <v>440</v>
      </c>
      <c r="I96" s="164" t="s">
        <v>441</v>
      </c>
      <c r="J96" s="164" t="s">
        <v>117</v>
      </c>
      <c r="K96" s="164" t="s">
        <v>543</v>
      </c>
      <c r="L96" s="165">
        <v>20.2</v>
      </c>
      <c r="M96" s="158" t="s">
        <v>517</v>
      </c>
      <c r="N96" s="32" t="s">
        <v>517</v>
      </c>
      <c r="O96" s="159" t="s">
        <v>447</v>
      </c>
      <c r="P96" s="19">
        <v>10.070999999999998</v>
      </c>
      <c r="Q96" s="20">
        <v>0.668006154329626</v>
      </c>
      <c r="R96" s="17">
        <v>2.8560000000000003</v>
      </c>
      <c r="S96" s="21">
        <v>0.21869308783467659</v>
      </c>
      <c r="T96" s="176">
        <v>3.5262605042016797</v>
      </c>
      <c r="U96" s="18">
        <v>3.5459678990124437</v>
      </c>
      <c r="V96" s="18">
        <v>0.36694376213453217</v>
      </c>
      <c r="W96" s="17">
        <v>6.696</v>
      </c>
      <c r="X96" s="18">
        <v>0.2544361958876789</v>
      </c>
      <c r="Y96" s="17">
        <v>2.432</v>
      </c>
      <c r="Z96" s="18">
        <v>0.0858681159298006</v>
      </c>
      <c r="AA96" s="17">
        <v>2.7532894736842106</v>
      </c>
      <c r="AB96" s="19">
        <v>2.755645942854492</v>
      </c>
      <c r="AC96" s="18">
        <v>0.12433248922366645</v>
      </c>
      <c r="AD96" s="51" t="s">
        <v>535</v>
      </c>
      <c r="AE96" s="16">
        <v>30.28</v>
      </c>
      <c r="AF96" s="179">
        <v>0.6194016946221684</v>
      </c>
      <c r="AG96" s="179">
        <v>0.43869963686667823</v>
      </c>
      <c r="AH96" s="228">
        <v>7.49</v>
      </c>
      <c r="AI96" s="228">
        <v>14.875</v>
      </c>
      <c r="AJ96" s="46">
        <v>2697</v>
      </c>
      <c r="AK96" s="46">
        <v>1662</v>
      </c>
      <c r="AL96" s="46">
        <v>1035</v>
      </c>
      <c r="AM96" s="46">
        <v>3167</v>
      </c>
      <c r="AN96" s="46">
        <v>470</v>
      </c>
      <c r="AO96" s="16">
        <v>6.266666666666667</v>
      </c>
      <c r="AP96" s="16">
        <v>69.65</v>
      </c>
      <c r="AQ96" s="16" t="s">
        <v>515</v>
      </c>
      <c r="AR96" s="16" t="s">
        <v>516</v>
      </c>
      <c r="AS96" s="46">
        <v>7</v>
      </c>
      <c r="AT96" s="16" t="s">
        <v>541</v>
      </c>
      <c r="AU96" s="16" t="s">
        <v>518</v>
      </c>
    </row>
    <row r="97" spans="1:47" ht="15.75">
      <c r="A97" s="74" t="s">
        <v>275</v>
      </c>
      <c r="B97" s="75">
        <v>837</v>
      </c>
      <c r="C97" s="76" t="s">
        <v>276</v>
      </c>
      <c r="D97" s="16">
        <v>90</v>
      </c>
      <c r="E97" s="181" t="s">
        <v>442</v>
      </c>
      <c r="F97" s="163" t="s">
        <v>440</v>
      </c>
      <c r="G97" s="164" t="s">
        <v>440</v>
      </c>
      <c r="H97" s="164" t="s">
        <v>440</v>
      </c>
      <c r="I97" s="164" t="s">
        <v>441</v>
      </c>
      <c r="J97" s="164" t="s">
        <v>117</v>
      </c>
      <c r="K97" s="164" t="s">
        <v>543</v>
      </c>
      <c r="L97" s="165">
        <v>18.8</v>
      </c>
      <c r="M97" s="158" t="s">
        <v>516</v>
      </c>
      <c r="N97" s="32" t="s">
        <v>517</v>
      </c>
      <c r="O97" s="159" t="s">
        <v>540</v>
      </c>
      <c r="P97" s="19">
        <v>7.771000000000001</v>
      </c>
      <c r="Q97" s="20">
        <v>0.22203353100122142</v>
      </c>
      <c r="R97" s="17">
        <v>3.6760000000000006</v>
      </c>
      <c r="S97" s="21">
        <v>0.12642081403875052</v>
      </c>
      <c r="T97" s="176">
        <v>2.113982589771491</v>
      </c>
      <c r="U97" s="18">
        <v>2.1157384865573845</v>
      </c>
      <c r="V97" s="18">
        <v>0.08062916469127476</v>
      </c>
      <c r="W97" s="17">
        <v>5.517</v>
      </c>
      <c r="X97" s="18">
        <v>0.3241416014302742</v>
      </c>
      <c r="Y97" s="17">
        <v>2.934</v>
      </c>
      <c r="Z97" s="18">
        <v>0.14261058087595324</v>
      </c>
      <c r="AA97" s="17">
        <v>1.8803680981595092</v>
      </c>
      <c r="AB97" s="19">
        <v>1.8868362141322543</v>
      </c>
      <c r="AC97" s="18">
        <v>0.17461424962385408</v>
      </c>
      <c r="AD97" s="51" t="s">
        <v>534</v>
      </c>
      <c r="AE97" s="16">
        <v>32.62</v>
      </c>
      <c r="AF97" s="179">
        <v>0.6772625771706292</v>
      </c>
      <c r="AG97" s="179">
        <v>0.2508866412715093</v>
      </c>
      <c r="AH97" s="228">
        <v>6.58</v>
      </c>
      <c r="AI97" s="228">
        <v>15.281</v>
      </c>
      <c r="AJ97" s="46">
        <v>2876</v>
      </c>
      <c r="AK97" s="46">
        <v>1863</v>
      </c>
      <c r="AL97" s="46">
        <v>1013</v>
      </c>
      <c r="AM97" s="46">
        <v>3353</v>
      </c>
      <c r="AN97" s="46">
        <v>477</v>
      </c>
      <c r="AO97" s="16">
        <v>6.4</v>
      </c>
      <c r="AP97" s="16">
        <v>70.5</v>
      </c>
      <c r="AQ97" s="16" t="s">
        <v>515</v>
      </c>
      <c r="AR97" s="16" t="s">
        <v>516</v>
      </c>
      <c r="AS97" s="46">
        <v>7</v>
      </c>
      <c r="AT97" s="16" t="s">
        <v>541</v>
      </c>
      <c r="AU97" s="16" t="s">
        <v>518</v>
      </c>
    </row>
    <row r="98" spans="1:47" ht="15.75">
      <c r="A98" s="74" t="s">
        <v>277</v>
      </c>
      <c r="B98" s="75">
        <v>887</v>
      </c>
      <c r="C98" s="76" t="s">
        <v>278</v>
      </c>
      <c r="D98" s="16">
        <v>89</v>
      </c>
      <c r="E98" s="181" t="s">
        <v>449</v>
      </c>
      <c r="F98" s="163" t="s">
        <v>440</v>
      </c>
      <c r="G98" s="164" t="s">
        <v>440</v>
      </c>
      <c r="H98" s="164" t="s">
        <v>440</v>
      </c>
      <c r="I98" s="164" t="s">
        <v>441</v>
      </c>
      <c r="J98" s="164" t="s">
        <v>117</v>
      </c>
      <c r="K98" s="164" t="s">
        <v>542</v>
      </c>
      <c r="L98" s="165">
        <v>18.2</v>
      </c>
      <c r="M98" s="158" t="s">
        <v>517</v>
      </c>
      <c r="N98" s="32" t="s">
        <v>517</v>
      </c>
      <c r="O98" s="159" t="s">
        <v>540</v>
      </c>
      <c r="P98" s="19">
        <v>8.331999999999999</v>
      </c>
      <c r="Q98" s="20">
        <v>0.44678605369661034</v>
      </c>
      <c r="R98" s="17">
        <v>3.4599999999999995</v>
      </c>
      <c r="S98" s="21">
        <v>0.19804601036684572</v>
      </c>
      <c r="T98" s="176">
        <v>2.408092485549133</v>
      </c>
      <c r="U98" s="18">
        <v>2.4140140139414763</v>
      </c>
      <c r="V98" s="18">
        <v>0.17198679194659394</v>
      </c>
      <c r="W98" s="17">
        <v>5.307</v>
      </c>
      <c r="X98" s="18">
        <v>0.28445073777758917</v>
      </c>
      <c r="Y98" s="17">
        <v>2.787</v>
      </c>
      <c r="Z98" s="18">
        <v>0.10154911236550633</v>
      </c>
      <c r="AA98" s="17">
        <v>1.9041980624327235</v>
      </c>
      <c r="AB98" s="19">
        <v>1.9056591166529042</v>
      </c>
      <c r="AC98" s="18">
        <v>0.10847964618743297</v>
      </c>
      <c r="AD98" s="51" t="s">
        <v>534</v>
      </c>
      <c r="AE98" s="16">
        <v>31.27</v>
      </c>
      <c r="AF98" s="179">
        <v>0.6210241371531694</v>
      </c>
      <c r="AG98" s="179">
        <v>0.2490412812993458</v>
      </c>
      <c r="AH98" s="228">
        <v>8.16</v>
      </c>
      <c r="AI98" s="228">
        <v>15.418</v>
      </c>
      <c r="AJ98" s="46">
        <v>2226</v>
      </c>
      <c r="AK98" s="46">
        <v>1546</v>
      </c>
      <c r="AL98" s="46">
        <v>680</v>
      </c>
      <c r="AM98" s="46">
        <v>3219</v>
      </c>
      <c r="AN98" s="46">
        <v>993</v>
      </c>
      <c r="AO98" s="16">
        <v>6.266666666666667</v>
      </c>
      <c r="AP98" s="16">
        <v>68.95</v>
      </c>
      <c r="AQ98" s="16" t="s">
        <v>515</v>
      </c>
      <c r="AR98" s="16" t="s">
        <v>516</v>
      </c>
      <c r="AS98" s="46">
        <v>7</v>
      </c>
      <c r="AT98" s="16" t="s">
        <v>541</v>
      </c>
      <c r="AU98" s="16" t="s">
        <v>519</v>
      </c>
    </row>
    <row r="99" spans="1:47" ht="15.75">
      <c r="A99" s="74" t="s">
        <v>279</v>
      </c>
      <c r="B99" s="75">
        <v>900</v>
      </c>
      <c r="C99" s="76" t="s">
        <v>280</v>
      </c>
      <c r="D99" s="16">
        <v>72</v>
      </c>
      <c r="E99" s="181" t="s">
        <v>442</v>
      </c>
      <c r="F99" s="163" t="s">
        <v>440</v>
      </c>
      <c r="G99" s="164" t="s">
        <v>440</v>
      </c>
      <c r="H99" s="164" t="s">
        <v>440</v>
      </c>
      <c r="I99" s="164" t="s">
        <v>441</v>
      </c>
      <c r="J99" s="164" t="s">
        <v>117</v>
      </c>
      <c r="K99" s="164" t="s">
        <v>542</v>
      </c>
      <c r="L99" s="165">
        <v>16.5</v>
      </c>
      <c r="M99" s="158" t="s">
        <v>517</v>
      </c>
      <c r="N99" s="32" t="s">
        <v>517</v>
      </c>
      <c r="O99" s="159" t="s">
        <v>447</v>
      </c>
      <c r="P99" s="19" t="s">
        <v>536</v>
      </c>
      <c r="Q99" s="20" t="s">
        <v>536</v>
      </c>
      <c r="R99" s="17" t="s">
        <v>536</v>
      </c>
      <c r="S99" s="21" t="s">
        <v>536</v>
      </c>
      <c r="T99" s="176" t="s">
        <v>536</v>
      </c>
      <c r="U99" s="18" t="s">
        <v>536</v>
      </c>
      <c r="V99" s="18" t="s">
        <v>536</v>
      </c>
      <c r="W99" s="17" t="s">
        <v>536</v>
      </c>
      <c r="X99" s="18" t="s">
        <v>536</v>
      </c>
      <c r="Y99" s="17" t="s">
        <v>536</v>
      </c>
      <c r="Z99" s="18" t="s">
        <v>536</v>
      </c>
      <c r="AA99" s="17" t="s">
        <v>536</v>
      </c>
      <c r="AB99" s="19" t="s">
        <v>536</v>
      </c>
      <c r="AC99" s="18" t="s">
        <v>536</v>
      </c>
      <c r="AD99" s="51" t="s">
        <v>536</v>
      </c>
      <c r="AE99" s="16" t="s">
        <v>536</v>
      </c>
      <c r="AF99" s="179" t="s">
        <v>536</v>
      </c>
      <c r="AG99" s="179" t="s">
        <v>536</v>
      </c>
      <c r="AH99" s="228"/>
      <c r="AI99" s="228" t="s">
        <v>536</v>
      </c>
      <c r="AJ99" s="46" t="s">
        <v>536</v>
      </c>
      <c r="AK99" s="46" t="s">
        <v>536</v>
      </c>
      <c r="AL99" s="46" t="s">
        <v>536</v>
      </c>
      <c r="AM99" s="46" t="s">
        <v>536</v>
      </c>
      <c r="AN99" s="46" t="s">
        <v>536</v>
      </c>
      <c r="AO99" s="16" t="s">
        <v>536</v>
      </c>
      <c r="AP99" s="16" t="s">
        <v>536</v>
      </c>
      <c r="AQ99" s="16" t="s">
        <v>536</v>
      </c>
      <c r="AR99" s="16" t="s">
        <v>536</v>
      </c>
      <c r="AS99" s="46" t="s">
        <v>536</v>
      </c>
      <c r="AT99" s="16" t="s">
        <v>536</v>
      </c>
      <c r="AU99" s="16" t="s">
        <v>536</v>
      </c>
    </row>
    <row r="100" spans="1:47" ht="15.75">
      <c r="A100" s="74" t="s">
        <v>281</v>
      </c>
      <c r="B100" s="75">
        <v>901</v>
      </c>
      <c r="C100" s="76" t="s">
        <v>282</v>
      </c>
      <c r="D100" s="16">
        <v>89</v>
      </c>
      <c r="E100" s="181" t="s">
        <v>442</v>
      </c>
      <c r="F100" s="163" t="s">
        <v>440</v>
      </c>
      <c r="G100" s="164" t="s">
        <v>440</v>
      </c>
      <c r="H100" s="164" t="s">
        <v>440</v>
      </c>
      <c r="I100" s="164" t="s">
        <v>443</v>
      </c>
      <c r="J100" s="164" t="s">
        <v>117</v>
      </c>
      <c r="K100" s="164" t="s">
        <v>543</v>
      </c>
      <c r="L100" s="165">
        <v>19.3</v>
      </c>
      <c r="M100" s="158" t="s">
        <v>517</v>
      </c>
      <c r="N100" s="32" t="s">
        <v>517</v>
      </c>
      <c r="O100" s="159" t="s">
        <v>447</v>
      </c>
      <c r="P100" s="19">
        <v>9.384</v>
      </c>
      <c r="Q100" s="20">
        <v>0.3780417378485413</v>
      </c>
      <c r="R100" s="17">
        <v>3.1689999999999996</v>
      </c>
      <c r="S100" s="21">
        <v>0.10805862606321026</v>
      </c>
      <c r="T100" s="176">
        <v>2.9611864941621966</v>
      </c>
      <c r="U100" s="18">
        <v>2.9651109830333713</v>
      </c>
      <c r="V100" s="18">
        <v>0.17336174534879645</v>
      </c>
      <c r="W100" s="17">
        <v>6.193</v>
      </c>
      <c r="X100" s="18">
        <v>0.2496241619359318</v>
      </c>
      <c r="Y100" s="17">
        <v>2.4579999999999997</v>
      </c>
      <c r="Z100" s="18">
        <v>0.0758360805363309</v>
      </c>
      <c r="AA100" s="17">
        <v>2.519528071602929</v>
      </c>
      <c r="AB100" s="19">
        <v>2.521286531338464</v>
      </c>
      <c r="AC100" s="18">
        <v>0.1178441748889929</v>
      </c>
      <c r="AD100" s="51" t="s">
        <v>535</v>
      </c>
      <c r="AE100" s="16">
        <v>31.37</v>
      </c>
      <c r="AF100" s="179">
        <v>0.6585907530789421</v>
      </c>
      <c r="AG100" s="179">
        <v>0.28043609933373714</v>
      </c>
      <c r="AH100" s="228">
        <v>6.33</v>
      </c>
      <c r="AI100" s="228">
        <v>18.337</v>
      </c>
      <c r="AJ100" s="46">
        <v>2977</v>
      </c>
      <c r="AK100" s="46">
        <v>1760</v>
      </c>
      <c r="AL100" s="46">
        <v>1217</v>
      </c>
      <c r="AM100" s="46">
        <v>3021</v>
      </c>
      <c r="AN100" s="46">
        <v>44</v>
      </c>
      <c r="AO100" s="16">
        <v>6.266666666666667</v>
      </c>
      <c r="AP100" s="16">
        <v>67.45</v>
      </c>
      <c r="AQ100" s="16" t="s">
        <v>515</v>
      </c>
      <c r="AR100" s="16" t="s">
        <v>516</v>
      </c>
      <c r="AS100" s="46">
        <v>6</v>
      </c>
      <c r="AT100" s="16" t="s">
        <v>541</v>
      </c>
      <c r="AU100" s="16" t="s">
        <v>518</v>
      </c>
    </row>
    <row r="101" spans="1:47" ht="15.75">
      <c r="A101" s="74" t="s">
        <v>283</v>
      </c>
      <c r="B101" s="75">
        <v>929</v>
      </c>
      <c r="C101" s="76" t="s">
        <v>284</v>
      </c>
      <c r="D101" s="16">
        <v>107</v>
      </c>
      <c r="E101" s="181" t="s">
        <v>449</v>
      </c>
      <c r="F101" s="163" t="s">
        <v>440</v>
      </c>
      <c r="G101" s="164" t="s">
        <v>440</v>
      </c>
      <c r="H101" s="164" t="s">
        <v>440</v>
      </c>
      <c r="I101" s="164" t="s">
        <v>441</v>
      </c>
      <c r="J101" s="164" t="s">
        <v>117</v>
      </c>
      <c r="K101" s="164" t="s">
        <v>543</v>
      </c>
      <c r="L101" s="165">
        <v>20.7</v>
      </c>
      <c r="M101" s="158" t="s">
        <v>517</v>
      </c>
      <c r="N101" s="32" t="s">
        <v>517</v>
      </c>
      <c r="O101" s="159" t="s">
        <v>447</v>
      </c>
      <c r="P101" s="19">
        <v>10.472</v>
      </c>
      <c r="Q101" s="20">
        <v>0.5886104163385328</v>
      </c>
      <c r="R101" s="17">
        <v>2.8559999999999994</v>
      </c>
      <c r="S101" s="21">
        <v>0.19015782918407967</v>
      </c>
      <c r="T101" s="176">
        <v>3.6666666666666674</v>
      </c>
      <c r="U101" s="18">
        <v>3.676722188058266</v>
      </c>
      <c r="V101" s="18">
        <v>0.2523962729732278</v>
      </c>
      <c r="W101" s="17">
        <v>6.858</v>
      </c>
      <c r="X101" s="18">
        <v>0.3375993680878935</v>
      </c>
      <c r="Y101" s="17">
        <v>2.4100000000000006</v>
      </c>
      <c r="Z101" s="18">
        <v>0.11115554667020455</v>
      </c>
      <c r="AA101" s="17">
        <v>2.84564315352697</v>
      </c>
      <c r="AB101" s="19">
        <v>2.850626263043192</v>
      </c>
      <c r="AC101" s="18">
        <v>0.18485935771233894</v>
      </c>
      <c r="AD101" s="51" t="s">
        <v>535</v>
      </c>
      <c r="AE101" s="16">
        <v>32.46</v>
      </c>
      <c r="AF101" s="179">
        <v>0.6299325584732387</v>
      </c>
      <c r="AG101" s="179">
        <v>0.36963696369636967</v>
      </c>
      <c r="AH101" s="228">
        <v>6.83</v>
      </c>
      <c r="AI101" s="228">
        <v>14.536</v>
      </c>
      <c r="AJ101" s="46">
        <v>2566</v>
      </c>
      <c r="AK101" s="46">
        <v>1515</v>
      </c>
      <c r="AL101" s="46">
        <v>1051</v>
      </c>
      <c r="AM101" s="46">
        <v>2937</v>
      </c>
      <c r="AN101" s="46">
        <v>371</v>
      </c>
      <c r="AO101" s="16">
        <v>6.2</v>
      </c>
      <c r="AP101" s="16">
        <v>69.7</v>
      </c>
      <c r="AQ101" s="16" t="s">
        <v>515</v>
      </c>
      <c r="AR101" s="16" t="s">
        <v>516</v>
      </c>
      <c r="AS101" s="46">
        <v>6</v>
      </c>
      <c r="AT101" s="16" t="s">
        <v>541</v>
      </c>
      <c r="AU101" s="16" t="s">
        <v>518</v>
      </c>
    </row>
    <row r="102" spans="1:47" ht="15.75">
      <c r="A102" s="74" t="s">
        <v>285</v>
      </c>
      <c r="B102" s="75">
        <v>942</v>
      </c>
      <c r="C102" s="76" t="s">
        <v>286</v>
      </c>
      <c r="D102" s="16">
        <v>88</v>
      </c>
      <c r="E102" s="181" t="s">
        <v>442</v>
      </c>
      <c r="F102" s="163" t="s">
        <v>440</v>
      </c>
      <c r="G102" s="164" t="s">
        <v>440</v>
      </c>
      <c r="H102" s="164" t="s">
        <v>440</v>
      </c>
      <c r="I102" s="164" t="s">
        <v>441</v>
      </c>
      <c r="J102" s="164" t="s">
        <v>117</v>
      </c>
      <c r="K102" s="164" t="s">
        <v>542</v>
      </c>
      <c r="L102" s="165">
        <v>18</v>
      </c>
      <c r="M102" s="158" t="s">
        <v>517</v>
      </c>
      <c r="N102" s="32" t="s">
        <v>517</v>
      </c>
      <c r="O102" s="159" t="s">
        <v>447</v>
      </c>
      <c r="P102" s="19">
        <v>9.286000000000001</v>
      </c>
      <c r="Q102" s="20">
        <v>0.46835883679075424</v>
      </c>
      <c r="R102" s="17">
        <v>2.9099999999999997</v>
      </c>
      <c r="S102" s="21">
        <v>0.1574095860415726</v>
      </c>
      <c r="T102" s="176">
        <v>3.1910652920962206</v>
      </c>
      <c r="U102" s="18">
        <v>3.1940468852125976</v>
      </c>
      <c r="V102" s="18">
        <v>0.1280197753286368</v>
      </c>
      <c r="W102" s="17">
        <v>6.625</v>
      </c>
      <c r="X102" s="18">
        <v>0.22386752034778895</v>
      </c>
      <c r="Y102" s="17">
        <v>2.5770000000000004</v>
      </c>
      <c r="Z102" s="18">
        <v>0.0618331087147581</v>
      </c>
      <c r="AA102" s="17">
        <v>2.570818781528909</v>
      </c>
      <c r="AB102" s="19">
        <v>2.572460413049745</v>
      </c>
      <c r="AC102" s="18">
        <v>0.11463309316803881</v>
      </c>
      <c r="AD102" s="51" t="s">
        <v>535</v>
      </c>
      <c r="AE102" s="16">
        <v>31.88</v>
      </c>
      <c r="AF102" s="179">
        <v>0.6851236085007951</v>
      </c>
      <c r="AG102" s="179">
        <v>0.4912534335694665</v>
      </c>
      <c r="AH102" s="228">
        <v>8.33</v>
      </c>
      <c r="AI102" s="228">
        <v>15.114</v>
      </c>
      <c r="AJ102" s="46">
        <v>2289</v>
      </c>
      <c r="AK102" s="46">
        <v>1283</v>
      </c>
      <c r="AL102" s="46">
        <v>1006</v>
      </c>
      <c r="AM102" s="46">
        <v>2408</v>
      </c>
      <c r="AN102" s="46">
        <v>119</v>
      </c>
      <c r="AO102" s="16">
        <v>6.133333333333334</v>
      </c>
      <c r="AP102" s="16">
        <v>69.7</v>
      </c>
      <c r="AQ102" s="16" t="s">
        <v>514</v>
      </c>
      <c r="AR102" s="16" t="s">
        <v>516</v>
      </c>
      <c r="AS102" s="46">
        <v>7</v>
      </c>
      <c r="AT102" s="16" t="s">
        <v>541</v>
      </c>
      <c r="AU102" s="16" t="s">
        <v>518</v>
      </c>
    </row>
    <row r="103" spans="1:47" ht="15.75">
      <c r="A103" s="74" t="s">
        <v>287</v>
      </c>
      <c r="B103" s="75">
        <v>943</v>
      </c>
      <c r="C103" s="76" t="s">
        <v>288</v>
      </c>
      <c r="D103" s="16">
        <v>93</v>
      </c>
      <c r="E103" s="181" t="s">
        <v>442</v>
      </c>
      <c r="F103" s="163" t="s">
        <v>440</v>
      </c>
      <c r="G103" s="164" t="s">
        <v>440</v>
      </c>
      <c r="H103" s="164" t="s">
        <v>440</v>
      </c>
      <c r="I103" s="164" t="s">
        <v>441</v>
      </c>
      <c r="J103" s="164" t="s">
        <v>117</v>
      </c>
      <c r="K103" s="164" t="s">
        <v>543</v>
      </c>
      <c r="L103" s="165">
        <v>22.5</v>
      </c>
      <c r="M103" s="158" t="s">
        <v>517</v>
      </c>
      <c r="N103" s="32" t="s">
        <v>517</v>
      </c>
      <c r="O103" s="159" t="s">
        <v>447</v>
      </c>
      <c r="P103" s="19">
        <v>9.958</v>
      </c>
      <c r="Q103" s="20">
        <v>0.4849238199048481</v>
      </c>
      <c r="R103" s="17">
        <v>3.3969999999999994</v>
      </c>
      <c r="S103" s="21">
        <v>0.17314412750334437</v>
      </c>
      <c r="T103" s="176">
        <v>2.9314100677068007</v>
      </c>
      <c r="U103" s="18">
        <v>2.9351414275156853</v>
      </c>
      <c r="V103" s="18">
        <v>0.150900807075503</v>
      </c>
      <c r="W103" s="17">
        <v>6.741</v>
      </c>
      <c r="X103" s="18">
        <v>0.22536143808953518</v>
      </c>
      <c r="Y103" s="17">
        <v>2.6990000000000003</v>
      </c>
      <c r="Z103" s="18">
        <v>0.07294594650224927</v>
      </c>
      <c r="AA103" s="17">
        <v>2.4975917006298625</v>
      </c>
      <c r="AB103" s="19">
        <v>2.4976438815508053</v>
      </c>
      <c r="AC103" s="18">
        <v>0.0506084110294306</v>
      </c>
      <c r="AD103" s="51" t="s">
        <v>535</v>
      </c>
      <c r="AE103" s="16">
        <v>39.19</v>
      </c>
      <c r="AF103" s="179">
        <v>0.6106910730866163</v>
      </c>
      <c r="AG103" s="179">
        <v>0.10240084891895476</v>
      </c>
      <c r="AH103" s="228">
        <v>6.33</v>
      </c>
      <c r="AI103" s="228">
        <v>13.392</v>
      </c>
      <c r="AJ103" s="46">
        <v>2773</v>
      </c>
      <c r="AK103" s="46">
        <v>2053</v>
      </c>
      <c r="AL103" s="46">
        <v>720</v>
      </c>
      <c r="AM103" s="46">
        <v>3393</v>
      </c>
      <c r="AN103" s="46">
        <v>620</v>
      </c>
      <c r="AO103" s="16">
        <v>6.6</v>
      </c>
      <c r="AP103" s="16">
        <v>68.8</v>
      </c>
      <c r="AQ103" s="16" t="s">
        <v>447</v>
      </c>
      <c r="AR103" s="16" t="s">
        <v>516</v>
      </c>
      <c r="AS103" s="46">
        <v>7</v>
      </c>
      <c r="AT103" s="16" t="s">
        <v>541</v>
      </c>
      <c r="AU103" s="16" t="s">
        <v>518</v>
      </c>
    </row>
    <row r="104" spans="1:47" ht="15.75">
      <c r="A104" s="74" t="s">
        <v>289</v>
      </c>
      <c r="B104" s="75">
        <v>992</v>
      </c>
      <c r="C104" s="76" t="s">
        <v>290</v>
      </c>
      <c r="D104" s="16">
        <v>77</v>
      </c>
      <c r="E104" s="181" t="s">
        <v>442</v>
      </c>
      <c r="F104" s="163" t="s">
        <v>440</v>
      </c>
      <c r="G104" s="164" t="s">
        <v>440</v>
      </c>
      <c r="H104" s="164" t="s">
        <v>440</v>
      </c>
      <c r="I104" s="164" t="s">
        <v>443</v>
      </c>
      <c r="J104" s="164" t="s">
        <v>538</v>
      </c>
      <c r="K104" s="164" t="s">
        <v>448</v>
      </c>
      <c r="L104" s="165">
        <v>14</v>
      </c>
      <c r="M104" s="158" t="s">
        <v>517</v>
      </c>
      <c r="N104" s="32" t="s">
        <v>517</v>
      </c>
      <c r="O104" s="159" t="s">
        <v>447</v>
      </c>
      <c r="P104" s="19">
        <v>7.613999999999999</v>
      </c>
      <c r="Q104" s="20">
        <v>0.40211109576004783</v>
      </c>
      <c r="R104" s="17">
        <v>3.2620000000000005</v>
      </c>
      <c r="S104" s="21">
        <v>0.16949598487541243</v>
      </c>
      <c r="T104" s="176">
        <v>2.3341508277130587</v>
      </c>
      <c r="U104" s="18">
        <v>2.3391354522457286</v>
      </c>
      <c r="V104" s="18">
        <v>0.16285239644197322</v>
      </c>
      <c r="W104" s="17">
        <v>4.8919999999999995</v>
      </c>
      <c r="X104" s="18">
        <v>0.3651727140835123</v>
      </c>
      <c r="Y104" s="17">
        <v>2.793</v>
      </c>
      <c r="Z104" s="18">
        <v>0.098211789290062</v>
      </c>
      <c r="AA104" s="17">
        <v>1.751521661296097</v>
      </c>
      <c r="AB104" s="19">
        <v>1.7547804307173653</v>
      </c>
      <c r="AC104" s="18">
        <v>0.1612435510076478</v>
      </c>
      <c r="AD104" s="51" t="s">
        <v>533</v>
      </c>
      <c r="AE104" s="16">
        <v>28.22</v>
      </c>
      <c r="AF104" s="179">
        <v>0.6643365866525984</v>
      </c>
      <c r="AG104" s="179">
        <v>0.35254550250593514</v>
      </c>
      <c r="AH104" s="228">
        <v>6.41</v>
      </c>
      <c r="AI104" s="228">
        <v>16.97</v>
      </c>
      <c r="AJ104" s="46">
        <v>2898</v>
      </c>
      <c r="AK104" s="46">
        <v>2108</v>
      </c>
      <c r="AL104" s="46">
        <v>790</v>
      </c>
      <c r="AM104" s="46">
        <v>3577</v>
      </c>
      <c r="AN104" s="46">
        <v>679</v>
      </c>
      <c r="AO104" s="16">
        <v>6.666666666666667</v>
      </c>
      <c r="AP104" s="16">
        <v>71.35</v>
      </c>
      <c r="AQ104" s="16" t="s">
        <v>514</v>
      </c>
      <c r="AR104" s="16" t="s">
        <v>516</v>
      </c>
      <c r="AS104" s="46">
        <v>7</v>
      </c>
      <c r="AT104" s="16" t="s">
        <v>541</v>
      </c>
      <c r="AU104" s="16" t="s">
        <v>518</v>
      </c>
    </row>
    <row r="105" spans="1:47" ht="15.75">
      <c r="A105" s="74" t="s">
        <v>291</v>
      </c>
      <c r="B105" s="75">
        <v>1069</v>
      </c>
      <c r="C105" s="76" t="s">
        <v>292</v>
      </c>
      <c r="D105" s="16">
        <v>99</v>
      </c>
      <c r="E105" s="181" t="s">
        <v>442</v>
      </c>
      <c r="F105" s="163" t="s">
        <v>440</v>
      </c>
      <c r="G105" s="164" t="s">
        <v>440</v>
      </c>
      <c r="H105" s="164" t="s">
        <v>440</v>
      </c>
      <c r="I105" s="164" t="s">
        <v>441</v>
      </c>
      <c r="J105" s="164" t="s">
        <v>117</v>
      </c>
      <c r="K105" s="164" t="s">
        <v>543</v>
      </c>
      <c r="L105" s="165">
        <v>26</v>
      </c>
      <c r="M105" s="158" t="s">
        <v>517</v>
      </c>
      <c r="N105" s="32" t="s">
        <v>517</v>
      </c>
      <c r="O105" s="159" t="s">
        <v>447</v>
      </c>
      <c r="P105" s="19">
        <v>11.305000000000001</v>
      </c>
      <c r="Q105" s="20">
        <v>0.609867927414503</v>
      </c>
      <c r="R105" s="17">
        <v>3.3659999999999997</v>
      </c>
      <c r="S105" s="21">
        <v>0.1481890684227602</v>
      </c>
      <c r="T105" s="176">
        <v>3.3585858585858595</v>
      </c>
      <c r="U105" s="18">
        <v>3.3621178028161345</v>
      </c>
      <c r="V105" s="18">
        <v>0.19469197177195757</v>
      </c>
      <c r="W105" s="17">
        <v>7.483000000000001</v>
      </c>
      <c r="X105" s="18">
        <v>0.30739225754721916</v>
      </c>
      <c r="Y105" s="17">
        <v>2.5650000000000004</v>
      </c>
      <c r="Z105" s="18">
        <v>0.07137537701786963</v>
      </c>
      <c r="AA105" s="17">
        <v>2.917348927875244</v>
      </c>
      <c r="AB105" s="19">
        <v>2.921148089801219</v>
      </c>
      <c r="AC105" s="18">
        <v>0.18143001633341152</v>
      </c>
      <c r="AD105" s="51" t="s">
        <v>535</v>
      </c>
      <c r="AE105" s="16">
        <v>38.8</v>
      </c>
      <c r="AF105" s="179">
        <v>0.6357177458420799</v>
      </c>
      <c r="AG105" s="179">
        <v>0.23526562247699015</v>
      </c>
      <c r="AH105" s="228">
        <v>6.74</v>
      </c>
      <c r="AI105" s="228">
        <v>14.346</v>
      </c>
      <c r="AJ105" s="46">
        <v>2105</v>
      </c>
      <c r="AK105" s="46">
        <v>1390</v>
      </c>
      <c r="AL105" s="46">
        <v>715</v>
      </c>
      <c r="AM105" s="46">
        <v>2624</v>
      </c>
      <c r="AN105" s="46">
        <v>519</v>
      </c>
      <c r="AO105" s="16">
        <v>6.2</v>
      </c>
      <c r="AP105" s="16">
        <v>68.9</v>
      </c>
      <c r="AQ105" s="16" t="s">
        <v>514</v>
      </c>
      <c r="AR105" s="16" t="s">
        <v>516</v>
      </c>
      <c r="AS105" s="46">
        <v>7</v>
      </c>
      <c r="AT105" s="16" t="s">
        <v>541</v>
      </c>
      <c r="AU105" s="16" t="s">
        <v>518</v>
      </c>
    </row>
    <row r="106" spans="1:47" ht="15.75">
      <c r="A106" s="74" t="s">
        <v>293</v>
      </c>
      <c r="B106" s="75">
        <v>1082</v>
      </c>
      <c r="C106" s="76" t="s">
        <v>294</v>
      </c>
      <c r="D106" s="16">
        <v>98</v>
      </c>
      <c r="E106" s="181" t="s">
        <v>442</v>
      </c>
      <c r="F106" s="163" t="s">
        <v>440</v>
      </c>
      <c r="G106" s="164" t="s">
        <v>440</v>
      </c>
      <c r="H106" s="164" t="s">
        <v>440</v>
      </c>
      <c r="I106" s="164" t="s">
        <v>441</v>
      </c>
      <c r="J106" s="164" t="s">
        <v>117</v>
      </c>
      <c r="K106" s="164" t="s">
        <v>542</v>
      </c>
      <c r="L106" s="165">
        <v>16.3</v>
      </c>
      <c r="M106" s="158" t="s">
        <v>517</v>
      </c>
      <c r="N106" s="32" t="s">
        <v>517</v>
      </c>
      <c r="O106" s="159" t="s">
        <v>447</v>
      </c>
      <c r="P106" s="19">
        <v>9.869</v>
      </c>
      <c r="Q106" s="20">
        <v>0.42262276322982284</v>
      </c>
      <c r="R106" s="17">
        <v>3.936</v>
      </c>
      <c r="S106" s="21">
        <v>0.17833800616932416</v>
      </c>
      <c r="T106" s="176">
        <v>2.5073678861788617</v>
      </c>
      <c r="U106" s="18">
        <v>2.511611920624595</v>
      </c>
      <c r="V106" s="18">
        <v>0.15131482857867007</v>
      </c>
      <c r="W106" s="17">
        <v>6.524000000000001</v>
      </c>
      <c r="X106" s="18">
        <v>0.3069998190372103</v>
      </c>
      <c r="Y106" s="17">
        <v>2.7569999999999992</v>
      </c>
      <c r="Z106" s="18">
        <v>0.1993350055671319</v>
      </c>
      <c r="AA106" s="17">
        <v>2.3663402248821193</v>
      </c>
      <c r="AB106" s="19">
        <v>2.377417045352305</v>
      </c>
      <c r="AC106" s="18">
        <v>0.2012119544162275</v>
      </c>
      <c r="AD106" s="51" t="s">
        <v>535</v>
      </c>
      <c r="AE106" s="16">
        <v>43.95</v>
      </c>
      <c r="AF106" s="179">
        <v>0.6262178919397696</v>
      </c>
      <c r="AG106" s="179">
        <v>0.24863975705428315</v>
      </c>
      <c r="AH106" s="228">
        <v>6.74</v>
      </c>
      <c r="AI106" s="228">
        <v>16.59</v>
      </c>
      <c r="AJ106" s="46">
        <v>2536</v>
      </c>
      <c r="AK106" s="46">
        <v>1651</v>
      </c>
      <c r="AL106" s="46">
        <v>885</v>
      </c>
      <c r="AM106" s="46">
        <v>3253</v>
      </c>
      <c r="AN106" s="46">
        <v>717</v>
      </c>
      <c r="AO106" s="16">
        <v>6.4</v>
      </c>
      <c r="AP106" s="16">
        <v>70.5</v>
      </c>
      <c r="AQ106" s="16" t="s">
        <v>514</v>
      </c>
      <c r="AR106" s="16" t="s">
        <v>516</v>
      </c>
      <c r="AS106" s="46">
        <v>7</v>
      </c>
      <c r="AT106" s="16" t="s">
        <v>541</v>
      </c>
      <c r="AU106" s="16" t="s">
        <v>518</v>
      </c>
    </row>
    <row r="107" spans="1:47" ht="15.75">
      <c r="A107" s="74" t="s">
        <v>295</v>
      </c>
      <c r="B107" s="75">
        <v>1086</v>
      </c>
      <c r="C107" s="76" t="s">
        <v>296</v>
      </c>
      <c r="D107" s="16">
        <v>106</v>
      </c>
      <c r="E107" s="181" t="s">
        <v>442</v>
      </c>
      <c r="F107" s="163" t="s">
        <v>440</v>
      </c>
      <c r="G107" s="164" t="s">
        <v>440</v>
      </c>
      <c r="H107" s="164" t="s">
        <v>440</v>
      </c>
      <c r="I107" s="164" t="s">
        <v>441</v>
      </c>
      <c r="J107" s="164" t="s">
        <v>117</v>
      </c>
      <c r="K107" s="164" t="s">
        <v>542</v>
      </c>
      <c r="L107" s="165">
        <v>18.4</v>
      </c>
      <c r="M107" s="158" t="s">
        <v>517</v>
      </c>
      <c r="N107" s="32" t="s">
        <v>517</v>
      </c>
      <c r="O107" s="159" t="s">
        <v>447</v>
      </c>
      <c r="P107" s="19">
        <v>7.541000000000001</v>
      </c>
      <c r="Q107" s="20">
        <v>0.21340884080403688</v>
      </c>
      <c r="R107" s="17">
        <v>3.414</v>
      </c>
      <c r="S107" s="21">
        <v>0.16614585292580467</v>
      </c>
      <c r="T107" s="176">
        <v>2.2088459285295845</v>
      </c>
      <c r="U107" s="18">
        <v>2.21312173793765</v>
      </c>
      <c r="V107" s="18">
        <v>0.11623761331730936</v>
      </c>
      <c r="W107" s="17">
        <v>4.963</v>
      </c>
      <c r="X107" s="18">
        <v>0.11055918475338014</v>
      </c>
      <c r="Y107" s="17">
        <v>2.755</v>
      </c>
      <c r="Z107" s="18">
        <v>0.09924716620640468</v>
      </c>
      <c r="AA107" s="17">
        <v>1.8014519056261344</v>
      </c>
      <c r="AB107" s="19">
        <v>1.8042765973994617</v>
      </c>
      <c r="AC107" s="18">
        <v>0.09289551775409854</v>
      </c>
      <c r="AD107" s="51" t="s">
        <v>533</v>
      </c>
      <c r="AE107" s="16">
        <v>27.82</v>
      </c>
      <c r="AF107" s="179">
        <v>0.627123107307439</v>
      </c>
      <c r="AG107" s="179">
        <v>0.5560236998025015</v>
      </c>
      <c r="AH107" s="228">
        <v>5.83</v>
      </c>
      <c r="AI107" s="228">
        <v>15.856</v>
      </c>
      <c r="AJ107" s="46">
        <v>2514</v>
      </c>
      <c r="AK107" s="46">
        <v>1811</v>
      </c>
      <c r="AL107" s="46">
        <v>703</v>
      </c>
      <c r="AM107" s="46">
        <v>3193</v>
      </c>
      <c r="AN107" s="46">
        <v>679</v>
      </c>
      <c r="AO107" s="16">
        <v>6.533333333333333</v>
      </c>
      <c r="AP107" s="16">
        <v>68.85</v>
      </c>
      <c r="AQ107" s="16" t="s">
        <v>514</v>
      </c>
      <c r="AR107" s="16" t="s">
        <v>516</v>
      </c>
      <c r="AS107" s="46">
        <v>7</v>
      </c>
      <c r="AT107" s="16" t="s">
        <v>541</v>
      </c>
      <c r="AU107" s="16" t="s">
        <v>518</v>
      </c>
    </row>
    <row r="108" spans="1:47" ht="15.75">
      <c r="A108" s="74" t="s">
        <v>297</v>
      </c>
      <c r="B108" s="75">
        <v>1099</v>
      </c>
      <c r="C108" s="76" t="s">
        <v>298</v>
      </c>
      <c r="D108" s="16">
        <v>111</v>
      </c>
      <c r="E108" s="181" t="s">
        <v>442</v>
      </c>
      <c r="F108" s="163" t="s">
        <v>440</v>
      </c>
      <c r="G108" s="164" t="s">
        <v>440</v>
      </c>
      <c r="H108" s="164" t="s">
        <v>440</v>
      </c>
      <c r="I108" s="164" t="s">
        <v>441</v>
      </c>
      <c r="J108" s="164" t="s">
        <v>117</v>
      </c>
      <c r="K108" s="164" t="s">
        <v>542</v>
      </c>
      <c r="L108" s="165">
        <v>19</v>
      </c>
      <c r="M108" s="158" t="s">
        <v>517</v>
      </c>
      <c r="N108" s="32" t="s">
        <v>517</v>
      </c>
      <c r="O108" s="159" t="s">
        <v>447</v>
      </c>
      <c r="P108" s="19">
        <v>8.429</v>
      </c>
      <c r="Q108" s="20">
        <v>0.38243227432372523</v>
      </c>
      <c r="R108" s="17">
        <v>3.62</v>
      </c>
      <c r="S108" s="21">
        <v>0.20542638584172296</v>
      </c>
      <c r="T108" s="176">
        <v>2.328453038674033</v>
      </c>
      <c r="U108" s="18">
        <v>2.334635191919355</v>
      </c>
      <c r="V108" s="18">
        <v>0.1604621390242132</v>
      </c>
      <c r="W108" s="17">
        <v>5.504</v>
      </c>
      <c r="X108" s="18">
        <v>0.15840875396690215</v>
      </c>
      <c r="Y108" s="17">
        <v>2.9719999999999995</v>
      </c>
      <c r="Z108" s="18">
        <v>0.09612491872560355</v>
      </c>
      <c r="AA108" s="17">
        <v>1.8519515477792734</v>
      </c>
      <c r="AB108" s="19">
        <v>1.85296079117802</v>
      </c>
      <c r="AC108" s="18">
        <v>0.05862087269654674</v>
      </c>
      <c r="AD108" s="51" t="s">
        <v>534</v>
      </c>
      <c r="AE108" s="16">
        <v>34.62</v>
      </c>
      <c r="AF108" s="179">
        <v>0.6675272518646013</v>
      </c>
      <c r="AG108" s="179">
        <v>0.3689041881812966</v>
      </c>
      <c r="AH108" s="228">
        <v>6.33</v>
      </c>
      <c r="AI108" s="228">
        <v>15.861</v>
      </c>
      <c r="AJ108" s="46">
        <v>2624</v>
      </c>
      <c r="AK108" s="46">
        <v>1828</v>
      </c>
      <c r="AL108" s="46">
        <v>796</v>
      </c>
      <c r="AM108" s="46">
        <v>3055</v>
      </c>
      <c r="AN108" s="46">
        <v>431</v>
      </c>
      <c r="AO108" s="16">
        <v>6.466666666666667</v>
      </c>
      <c r="AP108" s="16">
        <v>68.9</v>
      </c>
      <c r="AQ108" s="16" t="s">
        <v>514</v>
      </c>
      <c r="AR108" s="16" t="s">
        <v>516</v>
      </c>
      <c r="AS108" s="46">
        <v>7</v>
      </c>
      <c r="AT108" s="16" t="s">
        <v>541</v>
      </c>
      <c r="AU108" s="16" t="s">
        <v>518</v>
      </c>
    </row>
    <row r="109" spans="1:47" ht="15.75">
      <c r="A109" s="74" t="s">
        <v>299</v>
      </c>
      <c r="B109" s="75">
        <v>1145</v>
      </c>
      <c r="C109" s="76" t="s">
        <v>300</v>
      </c>
      <c r="D109" s="16">
        <v>114</v>
      </c>
      <c r="E109" s="181" t="s">
        <v>442</v>
      </c>
      <c r="F109" s="163" t="s">
        <v>440</v>
      </c>
      <c r="G109" s="164" t="s">
        <v>440</v>
      </c>
      <c r="H109" s="164" t="s">
        <v>440</v>
      </c>
      <c r="I109" s="164" t="s">
        <v>441</v>
      </c>
      <c r="J109" s="164" t="s">
        <v>117</v>
      </c>
      <c r="K109" s="164" t="s">
        <v>542</v>
      </c>
      <c r="L109" s="165">
        <v>19.3</v>
      </c>
      <c r="M109" s="158" t="s">
        <v>517</v>
      </c>
      <c r="N109" s="32" t="s">
        <v>446</v>
      </c>
      <c r="O109" s="159" t="s">
        <v>447</v>
      </c>
      <c r="P109" s="19">
        <v>8.074</v>
      </c>
      <c r="Q109" s="20">
        <v>0.5484766783252333</v>
      </c>
      <c r="R109" s="17">
        <v>3.0109999999999997</v>
      </c>
      <c r="S109" s="21">
        <v>0.136987428458086</v>
      </c>
      <c r="T109" s="176">
        <v>2.681501162404517</v>
      </c>
      <c r="U109" s="18">
        <v>2.682811627610109</v>
      </c>
      <c r="V109" s="18">
        <v>0.1588936761729709</v>
      </c>
      <c r="W109" s="17">
        <v>5.565</v>
      </c>
      <c r="X109" s="18">
        <v>0.14284801558141874</v>
      </c>
      <c r="Y109" s="17">
        <v>2.586</v>
      </c>
      <c r="Z109" s="18">
        <v>0.15854897595941211</v>
      </c>
      <c r="AA109" s="17">
        <v>2.1519721577726223</v>
      </c>
      <c r="AB109" s="19">
        <v>2.1594652176075577</v>
      </c>
      <c r="AC109" s="18">
        <v>0.14553617443304329</v>
      </c>
      <c r="AD109" s="51" t="s">
        <v>534</v>
      </c>
      <c r="AE109" s="16">
        <v>26.49</v>
      </c>
      <c r="AF109" s="179">
        <v>0.6209117938553023</v>
      </c>
      <c r="AG109" s="179">
        <v>0.3876362735381566</v>
      </c>
      <c r="AH109" s="228">
        <v>6.08</v>
      </c>
      <c r="AI109" s="228">
        <v>15.181</v>
      </c>
      <c r="AJ109" s="46">
        <v>2143</v>
      </c>
      <c r="AK109" s="46">
        <v>1671</v>
      </c>
      <c r="AL109" s="46">
        <v>472</v>
      </c>
      <c r="AM109" s="46">
        <v>3235</v>
      </c>
      <c r="AN109" s="46">
        <v>1092</v>
      </c>
      <c r="AO109" s="16">
        <v>6.333333333333333</v>
      </c>
      <c r="AP109" s="16">
        <v>67.3</v>
      </c>
      <c r="AQ109" s="16" t="s">
        <v>514</v>
      </c>
      <c r="AR109" s="16" t="s">
        <v>516</v>
      </c>
      <c r="AS109" s="46">
        <v>7</v>
      </c>
      <c r="AT109" s="16" t="s">
        <v>541</v>
      </c>
      <c r="AU109" s="16" t="s">
        <v>518</v>
      </c>
    </row>
    <row r="110" spans="1:47" ht="15.75">
      <c r="A110" s="74" t="s">
        <v>301</v>
      </c>
      <c r="B110" s="75">
        <v>1167</v>
      </c>
      <c r="C110" s="76" t="s">
        <v>302</v>
      </c>
      <c r="D110" s="16">
        <v>89</v>
      </c>
      <c r="E110" s="181" t="s">
        <v>449</v>
      </c>
      <c r="F110" s="163" t="s">
        <v>440</v>
      </c>
      <c r="G110" s="164" t="s">
        <v>440</v>
      </c>
      <c r="H110" s="164" t="s">
        <v>440</v>
      </c>
      <c r="I110" s="164" t="s">
        <v>441</v>
      </c>
      <c r="J110" s="164" t="s">
        <v>117</v>
      </c>
      <c r="K110" s="164" t="s">
        <v>542</v>
      </c>
      <c r="L110" s="165">
        <v>18.5</v>
      </c>
      <c r="M110" s="158" t="s">
        <v>517</v>
      </c>
      <c r="N110" s="32" t="s">
        <v>517</v>
      </c>
      <c r="O110" s="159" t="s">
        <v>447</v>
      </c>
      <c r="P110" s="19">
        <v>9.013000000000002</v>
      </c>
      <c r="Q110" s="20">
        <v>0.38488237741475345</v>
      </c>
      <c r="R110" s="17">
        <v>2.8040000000000003</v>
      </c>
      <c r="S110" s="21">
        <v>0.1354990774876276</v>
      </c>
      <c r="T110" s="176">
        <v>3.214336661911555</v>
      </c>
      <c r="U110" s="18">
        <v>3.2213742846583715</v>
      </c>
      <c r="V110" s="18">
        <v>0.21267758663602412</v>
      </c>
      <c r="W110" s="17">
        <v>6.489</v>
      </c>
      <c r="X110" s="18">
        <v>0.1960413788520727</v>
      </c>
      <c r="Y110" s="17">
        <v>2.577</v>
      </c>
      <c r="Z110" s="18">
        <v>0.12365273955719484</v>
      </c>
      <c r="AA110" s="17">
        <v>2.5180442374854484</v>
      </c>
      <c r="AB110" s="19">
        <v>2.5242177363680396</v>
      </c>
      <c r="AC110" s="18">
        <v>0.1610474747701251</v>
      </c>
      <c r="AD110" s="51" t="s">
        <v>535</v>
      </c>
      <c r="AE110" s="16">
        <v>32.2</v>
      </c>
      <c r="AF110" s="179">
        <v>0.7127098321342927</v>
      </c>
      <c r="AG110" s="179">
        <v>0.1299760191846523</v>
      </c>
      <c r="AH110" s="228">
        <v>6.82</v>
      </c>
      <c r="AI110" s="228">
        <v>19.294</v>
      </c>
      <c r="AJ110" s="46">
        <v>2690</v>
      </c>
      <c r="AK110" s="46">
        <v>1789</v>
      </c>
      <c r="AL110" s="46">
        <v>901</v>
      </c>
      <c r="AM110" s="46">
        <v>3667</v>
      </c>
      <c r="AN110" s="46">
        <v>977</v>
      </c>
      <c r="AO110" s="16">
        <v>6.333333333333333</v>
      </c>
      <c r="AP110" s="16">
        <v>70.5</v>
      </c>
      <c r="AQ110" s="16" t="s">
        <v>514</v>
      </c>
      <c r="AR110" s="16" t="s">
        <v>516</v>
      </c>
      <c r="AS110" s="46">
        <v>7</v>
      </c>
      <c r="AT110" s="16" t="s">
        <v>541</v>
      </c>
      <c r="AU110" s="16" t="s">
        <v>518</v>
      </c>
    </row>
    <row r="111" spans="1:47" ht="15.75">
      <c r="A111" s="74" t="s">
        <v>303</v>
      </c>
      <c r="B111" s="75">
        <v>1168</v>
      </c>
      <c r="C111" s="76" t="s">
        <v>304</v>
      </c>
      <c r="D111" s="16">
        <v>65</v>
      </c>
      <c r="E111" s="181" t="s">
        <v>442</v>
      </c>
      <c r="F111" s="163" t="s">
        <v>440</v>
      </c>
      <c r="G111" s="164" t="s">
        <v>440</v>
      </c>
      <c r="H111" s="164" t="s">
        <v>440</v>
      </c>
      <c r="I111" s="164" t="s">
        <v>443</v>
      </c>
      <c r="J111" s="164" t="s">
        <v>117</v>
      </c>
      <c r="K111" s="164" t="s">
        <v>542</v>
      </c>
      <c r="L111" s="165">
        <v>14.9</v>
      </c>
      <c r="M111" s="158" t="s">
        <v>517</v>
      </c>
      <c r="N111" s="32" t="s">
        <v>517</v>
      </c>
      <c r="O111" s="159" t="s">
        <v>447</v>
      </c>
      <c r="P111" s="19">
        <v>7.619</v>
      </c>
      <c r="Q111" s="20">
        <v>0.2841928140463063</v>
      </c>
      <c r="R111" s="17">
        <v>3.4159999999999995</v>
      </c>
      <c r="S111" s="21">
        <v>0.1950612439437758</v>
      </c>
      <c r="T111" s="176">
        <v>2.230386416861827</v>
      </c>
      <c r="U111" s="18">
        <v>2.2344687420699905</v>
      </c>
      <c r="V111" s="18">
        <v>0.10534377612763478</v>
      </c>
      <c r="W111" s="17">
        <v>5.061</v>
      </c>
      <c r="X111" s="18">
        <v>0.2343525359604948</v>
      </c>
      <c r="Y111" s="17">
        <v>2.98</v>
      </c>
      <c r="Z111" s="18">
        <v>0.0835330939076083</v>
      </c>
      <c r="AA111" s="17">
        <v>1.6983221476510066</v>
      </c>
      <c r="AB111" s="19">
        <v>1.6982159457909305</v>
      </c>
      <c r="AC111" s="18">
        <v>0.05879727753121685</v>
      </c>
      <c r="AD111" s="51" t="s">
        <v>533</v>
      </c>
      <c r="AE111" s="16">
        <v>32.3</v>
      </c>
      <c r="AF111" s="179">
        <v>0.6619718309859155</v>
      </c>
      <c r="AG111" s="179">
        <v>0.39982235756883644</v>
      </c>
      <c r="AH111" s="228">
        <v>6.91</v>
      </c>
      <c r="AI111" s="228">
        <v>15.47</v>
      </c>
      <c r="AJ111" s="46">
        <v>2663</v>
      </c>
      <c r="AK111" s="46">
        <v>1936</v>
      </c>
      <c r="AL111" s="46">
        <v>727</v>
      </c>
      <c r="AM111" s="46">
        <v>3425</v>
      </c>
      <c r="AN111" s="46">
        <v>762</v>
      </c>
      <c r="AO111" s="16">
        <v>6.4</v>
      </c>
      <c r="AP111" s="16">
        <v>69.7</v>
      </c>
      <c r="AQ111" s="16" t="s">
        <v>514</v>
      </c>
      <c r="AR111" s="16" t="s">
        <v>516</v>
      </c>
      <c r="AS111" s="46">
        <v>7</v>
      </c>
      <c r="AT111" s="16" t="s">
        <v>541</v>
      </c>
      <c r="AU111" s="16" t="s">
        <v>518</v>
      </c>
    </row>
    <row r="112" spans="1:47" ht="15.75">
      <c r="A112" s="74" t="s">
        <v>305</v>
      </c>
      <c r="B112" s="75">
        <v>1170</v>
      </c>
      <c r="C112" s="76" t="s">
        <v>306</v>
      </c>
      <c r="D112" s="16">
        <v>65</v>
      </c>
      <c r="E112" s="181" t="s">
        <v>449</v>
      </c>
      <c r="F112" s="163" t="s">
        <v>440</v>
      </c>
      <c r="G112" s="164" t="s">
        <v>440</v>
      </c>
      <c r="H112" s="164" t="s">
        <v>440</v>
      </c>
      <c r="I112" s="164" t="s">
        <v>443</v>
      </c>
      <c r="J112" s="164" t="s">
        <v>117</v>
      </c>
      <c r="K112" s="164" t="s">
        <v>542</v>
      </c>
      <c r="L112" s="165">
        <v>11.4</v>
      </c>
      <c r="M112" s="158" t="s">
        <v>517</v>
      </c>
      <c r="N112" s="32" t="s">
        <v>517</v>
      </c>
      <c r="O112" s="159" t="s">
        <v>447</v>
      </c>
      <c r="P112" s="19">
        <v>7.296000000000001</v>
      </c>
      <c r="Q112" s="20">
        <v>0.3014483556284619</v>
      </c>
      <c r="R112" s="17">
        <v>3.379</v>
      </c>
      <c r="S112" s="21">
        <v>0.17457567604527827</v>
      </c>
      <c r="T112" s="176">
        <v>2.159218703758509</v>
      </c>
      <c r="U112" s="18">
        <v>2.1611947933575024</v>
      </c>
      <c r="V112" s="18">
        <v>0.07009051601643221</v>
      </c>
      <c r="W112" s="17">
        <v>4.617</v>
      </c>
      <c r="X112" s="18">
        <v>0.14445683707520707</v>
      </c>
      <c r="Y112" s="17">
        <v>2.7969999999999997</v>
      </c>
      <c r="Z112" s="18">
        <v>0.11479934184867664</v>
      </c>
      <c r="AA112" s="17">
        <v>1.650697175545227</v>
      </c>
      <c r="AB112" s="19">
        <v>1.6518000082002735</v>
      </c>
      <c r="AC112" s="18">
        <v>0.04636211551441518</v>
      </c>
      <c r="AD112" s="51" t="s">
        <v>533</v>
      </c>
      <c r="AE112" s="16">
        <v>26.43</v>
      </c>
      <c r="AF112" s="179">
        <v>0.6450948062654575</v>
      </c>
      <c r="AG112" s="179">
        <v>0.1617889530090684</v>
      </c>
      <c r="AH112" s="228">
        <v>6.91</v>
      </c>
      <c r="AI112" s="228">
        <v>14.885</v>
      </c>
      <c r="AJ112" s="46">
        <v>2533</v>
      </c>
      <c r="AK112" s="46">
        <v>1700</v>
      </c>
      <c r="AL112" s="46">
        <v>833</v>
      </c>
      <c r="AM112" s="46">
        <v>3460</v>
      </c>
      <c r="AN112" s="46">
        <v>927</v>
      </c>
      <c r="AO112" s="16">
        <v>6.266666666666667</v>
      </c>
      <c r="AP112" s="16">
        <v>69.7</v>
      </c>
      <c r="AQ112" s="16" t="s">
        <v>514</v>
      </c>
      <c r="AR112" s="16" t="s">
        <v>516</v>
      </c>
      <c r="AS112" s="46">
        <v>7</v>
      </c>
      <c r="AT112" s="16" t="s">
        <v>541</v>
      </c>
      <c r="AU112" s="16" t="s">
        <v>518</v>
      </c>
    </row>
    <row r="113" spans="1:47" ht="15.75">
      <c r="A113" s="74" t="s">
        <v>307</v>
      </c>
      <c r="B113" s="75">
        <v>1182</v>
      </c>
      <c r="C113" s="76" t="s">
        <v>308</v>
      </c>
      <c r="D113" s="16">
        <v>87</v>
      </c>
      <c r="E113" s="181" t="s">
        <v>449</v>
      </c>
      <c r="F113" s="163" t="s">
        <v>440</v>
      </c>
      <c r="G113" s="164" t="s">
        <v>440</v>
      </c>
      <c r="H113" s="164" t="s">
        <v>440</v>
      </c>
      <c r="I113" s="164" t="s">
        <v>441</v>
      </c>
      <c r="J113" s="164" t="s">
        <v>117</v>
      </c>
      <c r="K113" s="164" t="s">
        <v>543</v>
      </c>
      <c r="L113" s="165">
        <v>17.6</v>
      </c>
      <c r="M113" s="158" t="s">
        <v>517</v>
      </c>
      <c r="N113" s="32" t="s">
        <v>517</v>
      </c>
      <c r="O113" s="159" t="s">
        <v>447</v>
      </c>
      <c r="P113" s="19">
        <v>8.415000000000001</v>
      </c>
      <c r="Q113" s="20">
        <v>0.7014785971233932</v>
      </c>
      <c r="R113" s="17">
        <v>3.053</v>
      </c>
      <c r="S113" s="21">
        <v>0.0678314905564708</v>
      </c>
      <c r="T113" s="176">
        <v>2.756305273501474</v>
      </c>
      <c r="U113" s="18">
        <v>2.7571022082890577</v>
      </c>
      <c r="V113" s="18">
        <v>0.22814136558727094</v>
      </c>
      <c r="W113" s="17">
        <v>5.673</v>
      </c>
      <c r="X113" s="18">
        <v>0.257252578002408</v>
      </c>
      <c r="Y113" s="17">
        <v>2.636</v>
      </c>
      <c r="Z113" s="18">
        <v>0.07720103626247618</v>
      </c>
      <c r="AA113" s="17">
        <v>2.1521244309559937</v>
      </c>
      <c r="AB113" s="19">
        <v>2.1523438408556483</v>
      </c>
      <c r="AC113" s="18">
        <v>0.08073334954807751</v>
      </c>
      <c r="AD113" s="51" t="s">
        <v>534</v>
      </c>
      <c r="AE113" s="16">
        <v>29.72</v>
      </c>
      <c r="AF113" s="179">
        <v>0.6686692153650101</v>
      </c>
      <c r="AG113" s="179">
        <v>0.16748589113417076</v>
      </c>
      <c r="AH113" s="228">
        <v>8.5</v>
      </c>
      <c r="AI113" s="228">
        <v>14.724</v>
      </c>
      <c r="AJ113" s="46">
        <v>2177</v>
      </c>
      <c r="AK113" s="46">
        <v>1500</v>
      </c>
      <c r="AL113" s="46">
        <v>677</v>
      </c>
      <c r="AM113" s="46">
        <v>4041</v>
      </c>
      <c r="AN113" s="46">
        <v>1864</v>
      </c>
      <c r="AO113" s="16">
        <v>6.066666666666666</v>
      </c>
      <c r="AP113" s="16">
        <v>68.95</v>
      </c>
      <c r="AQ113" s="16" t="s">
        <v>514</v>
      </c>
      <c r="AR113" s="16" t="s">
        <v>516</v>
      </c>
      <c r="AS113" s="46">
        <v>7</v>
      </c>
      <c r="AT113" s="16" t="s">
        <v>541</v>
      </c>
      <c r="AU113" s="16" t="s">
        <v>518</v>
      </c>
    </row>
    <row r="114" spans="1:47" ht="15.75">
      <c r="A114" s="77" t="s">
        <v>309</v>
      </c>
      <c r="B114" s="75">
        <v>1232</v>
      </c>
      <c r="C114" s="76" t="s">
        <v>310</v>
      </c>
      <c r="D114" s="16">
        <v>102</v>
      </c>
      <c r="E114" s="181" t="s">
        <v>442</v>
      </c>
      <c r="F114" s="163" t="s">
        <v>440</v>
      </c>
      <c r="G114" s="164" t="s">
        <v>440</v>
      </c>
      <c r="H114" s="164" t="s">
        <v>440</v>
      </c>
      <c r="I114" s="164" t="s">
        <v>441</v>
      </c>
      <c r="J114" s="164" t="s">
        <v>117</v>
      </c>
      <c r="K114" s="164" t="s">
        <v>543</v>
      </c>
      <c r="L114" s="165">
        <v>24.1</v>
      </c>
      <c r="M114" s="158" t="s">
        <v>517</v>
      </c>
      <c r="N114" s="32" t="s">
        <v>517</v>
      </c>
      <c r="O114" s="159" t="s">
        <v>447</v>
      </c>
      <c r="P114" s="19">
        <v>9.322999999999999</v>
      </c>
      <c r="Q114" s="20">
        <v>0.2926905836849013</v>
      </c>
      <c r="R114" s="17">
        <v>3.054</v>
      </c>
      <c r="S114" s="21">
        <v>0.1410437284438121</v>
      </c>
      <c r="T114" s="176">
        <v>3.052717747216765</v>
      </c>
      <c r="U114" s="18">
        <v>3.0555830255476852</v>
      </c>
      <c r="V114" s="18">
        <v>0.0956708426678437</v>
      </c>
      <c r="W114" s="17">
        <v>6.2940000000000005</v>
      </c>
      <c r="X114" s="18">
        <v>0.19642357858010792</v>
      </c>
      <c r="Y114" s="17">
        <v>2.6430000000000002</v>
      </c>
      <c r="Z114" s="18">
        <v>0.1320816245946133</v>
      </c>
      <c r="AA114" s="17">
        <v>2.3813847900113507</v>
      </c>
      <c r="AB114" s="19">
        <v>2.385206831036843</v>
      </c>
      <c r="AC114" s="18">
        <v>0.10571956797936229</v>
      </c>
      <c r="AD114" s="51" t="s">
        <v>535</v>
      </c>
      <c r="AE114" s="16">
        <v>31.97</v>
      </c>
      <c r="AF114" s="179">
        <v>0.6592149269494806</v>
      </c>
      <c r="AG114" s="179">
        <v>0.40626650237634215</v>
      </c>
      <c r="AH114" s="228">
        <v>6</v>
      </c>
      <c r="AI114" s="228">
        <v>18.774</v>
      </c>
      <c r="AJ114" s="46">
        <v>2774</v>
      </c>
      <c r="AK114" s="46">
        <v>1687</v>
      </c>
      <c r="AL114" s="46">
        <v>1087</v>
      </c>
      <c r="AM114" s="46">
        <v>3152</v>
      </c>
      <c r="AN114" s="46">
        <v>378</v>
      </c>
      <c r="AO114" s="16">
        <v>6.2</v>
      </c>
      <c r="AP114" s="16">
        <v>68.2</v>
      </c>
      <c r="AQ114" s="16" t="s">
        <v>514</v>
      </c>
      <c r="AR114" s="16" t="s">
        <v>516</v>
      </c>
      <c r="AS114" s="46">
        <v>6</v>
      </c>
      <c r="AT114" s="16" t="s">
        <v>541</v>
      </c>
      <c r="AU114" s="16" t="s">
        <v>518</v>
      </c>
    </row>
    <row r="115" spans="1:47" ht="15.75">
      <c r="A115" s="77" t="s">
        <v>311</v>
      </c>
      <c r="B115" s="75">
        <v>1234</v>
      </c>
      <c r="C115" s="76" t="s">
        <v>312</v>
      </c>
      <c r="D115" s="16">
        <v>94</v>
      </c>
      <c r="E115" s="181" t="s">
        <v>442</v>
      </c>
      <c r="F115" s="163" t="s">
        <v>440</v>
      </c>
      <c r="G115" s="164" t="s">
        <v>440</v>
      </c>
      <c r="H115" s="164" t="s">
        <v>440</v>
      </c>
      <c r="I115" s="164" t="s">
        <v>441</v>
      </c>
      <c r="J115" s="164" t="s">
        <v>117</v>
      </c>
      <c r="K115" s="164" t="s">
        <v>542</v>
      </c>
      <c r="L115" s="165">
        <v>20.3</v>
      </c>
      <c r="M115" s="158" t="s">
        <v>517</v>
      </c>
      <c r="N115" s="32" t="s">
        <v>517</v>
      </c>
      <c r="O115" s="159" t="s">
        <v>447</v>
      </c>
      <c r="P115" s="19">
        <v>7.537000000000001</v>
      </c>
      <c r="Q115" s="20">
        <v>0.2446335127400521</v>
      </c>
      <c r="R115" s="17">
        <v>3.5069999999999992</v>
      </c>
      <c r="S115" s="21">
        <v>0.09043720964787595</v>
      </c>
      <c r="T115" s="176">
        <v>2.1491303108069584</v>
      </c>
      <c r="U115" s="18">
        <v>2.1511597514518193</v>
      </c>
      <c r="V115" s="18">
        <v>0.1068892405627033</v>
      </c>
      <c r="W115" s="17">
        <v>5.1</v>
      </c>
      <c r="X115" s="18">
        <v>0.23972206128486998</v>
      </c>
      <c r="Y115" s="17">
        <v>2.7079999999999997</v>
      </c>
      <c r="Z115" s="18">
        <v>0.08916900308465765</v>
      </c>
      <c r="AA115" s="17">
        <v>1.8833087149187593</v>
      </c>
      <c r="AB115" s="19">
        <v>1.8857247417851746</v>
      </c>
      <c r="AC115" s="18">
        <v>0.11878882280831883</v>
      </c>
      <c r="AD115" s="51" t="s">
        <v>533</v>
      </c>
      <c r="AE115" s="16">
        <v>29.36</v>
      </c>
      <c r="AF115" s="179">
        <v>0.6551286927855965</v>
      </c>
      <c r="AG115" s="179">
        <v>0.14771142386205147</v>
      </c>
      <c r="AH115" s="228">
        <v>6.58</v>
      </c>
      <c r="AI115" s="228">
        <v>13.821</v>
      </c>
      <c r="AJ115" s="46">
        <v>2667</v>
      </c>
      <c r="AK115" s="46">
        <v>1750</v>
      </c>
      <c r="AL115" s="46">
        <v>917</v>
      </c>
      <c r="AM115" s="46">
        <v>3633</v>
      </c>
      <c r="AN115" s="46">
        <v>966</v>
      </c>
      <c r="AO115" s="16">
        <v>6.333333333333333</v>
      </c>
      <c r="AP115" s="16">
        <v>70.5</v>
      </c>
      <c r="AQ115" s="16" t="s">
        <v>514</v>
      </c>
      <c r="AR115" s="16" t="s">
        <v>516</v>
      </c>
      <c r="AS115" s="46">
        <v>7</v>
      </c>
      <c r="AT115" s="16" t="s">
        <v>541</v>
      </c>
      <c r="AU115" s="16" t="s">
        <v>518</v>
      </c>
    </row>
    <row r="116" spans="1:47" ht="15.75">
      <c r="A116" s="77" t="s">
        <v>313</v>
      </c>
      <c r="B116" s="75">
        <v>1243</v>
      </c>
      <c r="C116" s="76" t="s">
        <v>314</v>
      </c>
      <c r="D116" s="16">
        <v>116</v>
      </c>
      <c r="E116" s="181" t="s">
        <v>449</v>
      </c>
      <c r="F116" s="163" t="s">
        <v>440</v>
      </c>
      <c r="G116" s="164" t="s">
        <v>440</v>
      </c>
      <c r="H116" s="164" t="s">
        <v>440</v>
      </c>
      <c r="I116" s="164" t="s">
        <v>441</v>
      </c>
      <c r="J116" s="164" t="s">
        <v>117</v>
      </c>
      <c r="K116" s="164" t="s">
        <v>542</v>
      </c>
      <c r="L116" s="165">
        <v>18.2</v>
      </c>
      <c r="M116" s="158" t="s">
        <v>517</v>
      </c>
      <c r="N116" s="32" t="s">
        <v>517</v>
      </c>
      <c r="O116" s="159" t="s">
        <v>447</v>
      </c>
      <c r="P116" s="19">
        <v>8.384</v>
      </c>
      <c r="Q116" s="20">
        <v>0.3723857020766476</v>
      </c>
      <c r="R116" s="17">
        <v>2.9029999999999996</v>
      </c>
      <c r="S116" s="21">
        <v>0.16580108564180698</v>
      </c>
      <c r="T116" s="176">
        <v>2.888046848088185</v>
      </c>
      <c r="U116" s="18">
        <v>2.8961243478621306</v>
      </c>
      <c r="V116" s="18">
        <v>0.20776719526395476</v>
      </c>
      <c r="W116" s="17">
        <v>5.667</v>
      </c>
      <c r="X116" s="18">
        <v>0.2178200072435069</v>
      </c>
      <c r="Y116" s="17">
        <v>2.667</v>
      </c>
      <c r="Z116" s="18">
        <v>0.10176770935158239</v>
      </c>
      <c r="AA116" s="17">
        <v>2.124859392575928</v>
      </c>
      <c r="AB116" s="19">
        <v>2.1276749613607153</v>
      </c>
      <c r="AC116" s="18">
        <v>0.11627187302703787</v>
      </c>
      <c r="AD116" s="51" t="s">
        <v>534</v>
      </c>
      <c r="AE116" s="16">
        <v>29.26</v>
      </c>
      <c r="AF116" s="179">
        <v>0.6916807627248962</v>
      </c>
      <c r="AG116" s="179">
        <v>0.3459941565431339</v>
      </c>
      <c r="AH116" s="228">
        <v>8.16</v>
      </c>
      <c r="AI116" s="228">
        <v>14.057</v>
      </c>
      <c r="AJ116" s="46">
        <v>2715</v>
      </c>
      <c r="AK116" s="46">
        <v>1706</v>
      </c>
      <c r="AL116" s="46">
        <v>1009</v>
      </c>
      <c r="AM116" s="46">
        <v>3510</v>
      </c>
      <c r="AN116" s="46">
        <v>795</v>
      </c>
      <c r="AO116" s="16">
        <v>6.266666666666667</v>
      </c>
      <c r="AP116" s="16">
        <v>75.85</v>
      </c>
      <c r="AQ116" s="16" t="s">
        <v>514</v>
      </c>
      <c r="AR116" s="16" t="s">
        <v>516</v>
      </c>
      <c r="AS116" s="46">
        <v>2</v>
      </c>
      <c r="AT116" s="16" t="s">
        <v>541</v>
      </c>
      <c r="AU116" s="16" t="s">
        <v>518</v>
      </c>
    </row>
    <row r="117" spans="1:47" ht="15.75">
      <c r="A117" s="77" t="s">
        <v>315</v>
      </c>
      <c r="B117" s="75">
        <v>1247</v>
      </c>
      <c r="C117" s="76" t="s">
        <v>316</v>
      </c>
      <c r="D117" s="16">
        <v>100</v>
      </c>
      <c r="E117" s="181" t="s">
        <v>449</v>
      </c>
      <c r="F117" s="163" t="s">
        <v>440</v>
      </c>
      <c r="G117" s="164" t="s">
        <v>440</v>
      </c>
      <c r="H117" s="164" t="s">
        <v>440</v>
      </c>
      <c r="I117" s="164" t="s">
        <v>441</v>
      </c>
      <c r="J117" s="164" t="s">
        <v>117</v>
      </c>
      <c r="K117" s="164" t="s">
        <v>542</v>
      </c>
      <c r="L117" s="165">
        <v>16.7</v>
      </c>
      <c r="M117" s="158" t="s">
        <v>517</v>
      </c>
      <c r="N117" s="32" t="s">
        <v>517</v>
      </c>
      <c r="O117" s="159" t="s">
        <v>447</v>
      </c>
      <c r="P117" s="19">
        <v>8.857000000000001</v>
      </c>
      <c r="Q117" s="20">
        <v>0.4080590915813639</v>
      </c>
      <c r="R117" s="17">
        <v>3.351</v>
      </c>
      <c r="S117" s="21">
        <v>0.22223361081929335</v>
      </c>
      <c r="T117" s="176">
        <v>2.64309161444345</v>
      </c>
      <c r="U117" s="18">
        <v>2.6484695285471673</v>
      </c>
      <c r="V117" s="18">
        <v>0.1254080438004341</v>
      </c>
      <c r="W117" s="17">
        <v>6.096</v>
      </c>
      <c r="X117" s="18">
        <v>0.12038826077876412</v>
      </c>
      <c r="Y117" s="17">
        <v>2.61</v>
      </c>
      <c r="Z117" s="18">
        <v>0.06683312551922212</v>
      </c>
      <c r="AA117" s="17">
        <v>2.335632183908046</v>
      </c>
      <c r="AB117" s="19">
        <v>2.3376462510214244</v>
      </c>
      <c r="AC117" s="18">
        <v>0.09505351818918685</v>
      </c>
      <c r="AD117" s="51" t="s">
        <v>535</v>
      </c>
      <c r="AE117" s="16">
        <v>35.43</v>
      </c>
      <c r="AF117" s="179">
        <v>0.5900948366701791</v>
      </c>
      <c r="AG117" s="179">
        <v>0.32334788499172057</v>
      </c>
      <c r="AH117" s="228">
        <v>6.33</v>
      </c>
      <c r="AI117" s="228">
        <v>17.959</v>
      </c>
      <c r="AJ117" s="46">
        <v>2452</v>
      </c>
      <c r="AK117" s="46">
        <v>1597</v>
      </c>
      <c r="AL117" s="46">
        <v>855</v>
      </c>
      <c r="AM117" s="46">
        <v>3034</v>
      </c>
      <c r="AN117" s="46">
        <v>582</v>
      </c>
      <c r="AO117" s="16">
        <v>6.333333333333333</v>
      </c>
      <c r="AP117" s="16">
        <v>69.55</v>
      </c>
      <c r="AQ117" s="16" t="s">
        <v>447</v>
      </c>
      <c r="AR117" s="16" t="s">
        <v>516</v>
      </c>
      <c r="AS117" s="46">
        <v>7</v>
      </c>
      <c r="AT117" s="16" t="s">
        <v>541</v>
      </c>
      <c r="AU117" s="16" t="s">
        <v>518</v>
      </c>
    </row>
    <row r="118" spans="1:47" ht="15.75">
      <c r="A118" s="77" t="s">
        <v>317</v>
      </c>
      <c r="B118" s="75">
        <v>1248</v>
      </c>
      <c r="C118" s="76" t="s">
        <v>318</v>
      </c>
      <c r="D118" s="16">
        <v>77</v>
      </c>
      <c r="E118" s="181" t="s">
        <v>449</v>
      </c>
      <c r="F118" s="163" t="s">
        <v>440</v>
      </c>
      <c r="G118" s="164" t="s">
        <v>440</v>
      </c>
      <c r="H118" s="164" t="s">
        <v>440</v>
      </c>
      <c r="I118" s="164" t="s">
        <v>441</v>
      </c>
      <c r="J118" s="164" t="s">
        <v>117</v>
      </c>
      <c r="K118" s="164" t="s">
        <v>542</v>
      </c>
      <c r="L118" s="165">
        <v>13.6</v>
      </c>
      <c r="M118" s="158" t="s">
        <v>516</v>
      </c>
      <c r="N118" s="32" t="s">
        <v>517</v>
      </c>
      <c r="O118" s="159" t="s">
        <v>447</v>
      </c>
      <c r="P118" s="19">
        <v>8.196</v>
      </c>
      <c r="Q118" s="20">
        <v>0.19568682462891807</v>
      </c>
      <c r="R118" s="17">
        <v>3.308</v>
      </c>
      <c r="S118" s="21">
        <v>0.14596803303006758</v>
      </c>
      <c r="T118" s="176">
        <v>2.4776299879081014</v>
      </c>
      <c r="U118" s="18">
        <v>2.481795711200098</v>
      </c>
      <c r="V118" s="18">
        <v>0.12145509245624228</v>
      </c>
      <c r="W118" s="17">
        <v>5.209999999999999</v>
      </c>
      <c r="X118" s="18">
        <v>0.19759667113707188</v>
      </c>
      <c r="Y118" s="17">
        <v>2.8339999999999996</v>
      </c>
      <c r="Z118" s="18">
        <v>0.09811557810393082</v>
      </c>
      <c r="AA118" s="17">
        <v>1.8383909668313336</v>
      </c>
      <c r="AB118" s="19">
        <v>1.840465445555156</v>
      </c>
      <c r="AC118" s="18">
        <v>0.09475822128729092</v>
      </c>
      <c r="AD118" s="51" t="s">
        <v>534</v>
      </c>
      <c r="AE118" s="16">
        <v>31.07</v>
      </c>
      <c r="AF118" s="179">
        <v>0.6834965034965036</v>
      </c>
      <c r="AG118" s="179">
        <v>0.3626573426573427</v>
      </c>
      <c r="AH118" s="228">
        <v>7.58</v>
      </c>
      <c r="AI118" s="228">
        <v>15.903</v>
      </c>
      <c r="AJ118" s="46">
        <v>2926</v>
      </c>
      <c r="AK118" s="46">
        <v>1785</v>
      </c>
      <c r="AL118" s="46">
        <v>1141</v>
      </c>
      <c r="AM118" s="46">
        <v>3260</v>
      </c>
      <c r="AN118" s="46">
        <v>334</v>
      </c>
      <c r="AO118" s="16">
        <v>6.266666666666667</v>
      </c>
      <c r="AP118" s="16">
        <v>70.5</v>
      </c>
      <c r="AQ118" s="16" t="s">
        <v>515</v>
      </c>
      <c r="AR118" s="16" t="s">
        <v>516</v>
      </c>
      <c r="AS118" s="46">
        <v>7</v>
      </c>
      <c r="AT118" s="16" t="s">
        <v>541</v>
      </c>
      <c r="AU118" s="16" t="s">
        <v>518</v>
      </c>
    </row>
    <row r="119" spans="1:47" ht="15.75">
      <c r="A119" s="77" t="s">
        <v>319</v>
      </c>
      <c r="B119" s="75">
        <v>1251</v>
      </c>
      <c r="C119" s="76" t="s">
        <v>320</v>
      </c>
      <c r="D119" s="16">
        <v>96</v>
      </c>
      <c r="E119" s="181" t="s">
        <v>442</v>
      </c>
      <c r="F119" s="163" t="s">
        <v>440</v>
      </c>
      <c r="G119" s="164" t="s">
        <v>440</v>
      </c>
      <c r="H119" s="164" t="s">
        <v>440</v>
      </c>
      <c r="I119" s="164" t="s">
        <v>441</v>
      </c>
      <c r="J119" s="164" t="s">
        <v>117</v>
      </c>
      <c r="K119" s="164" t="s">
        <v>543</v>
      </c>
      <c r="L119" s="165">
        <v>19</v>
      </c>
      <c r="M119" s="158" t="s">
        <v>517</v>
      </c>
      <c r="N119" s="32" t="s">
        <v>446</v>
      </c>
      <c r="O119" s="159" t="s">
        <v>447</v>
      </c>
      <c r="P119" s="19">
        <v>8.931</v>
      </c>
      <c r="Q119" s="20">
        <v>0.3172258221239885</v>
      </c>
      <c r="R119" s="17">
        <v>2.814</v>
      </c>
      <c r="S119" s="21">
        <v>0.18136519327956477</v>
      </c>
      <c r="T119" s="176">
        <v>3.1737739872068227</v>
      </c>
      <c r="U119" s="18">
        <v>3.1860307161306713</v>
      </c>
      <c r="V119" s="18">
        <v>0.24269378871494898</v>
      </c>
      <c r="W119" s="17">
        <v>6.165</v>
      </c>
      <c r="X119" s="18">
        <v>0.3245595305778148</v>
      </c>
      <c r="Y119" s="17">
        <v>2.363</v>
      </c>
      <c r="Z119" s="18">
        <v>0.06165315167216751</v>
      </c>
      <c r="AA119" s="17">
        <v>2.6089716462124417</v>
      </c>
      <c r="AB119" s="19">
        <v>2.6089833110120724</v>
      </c>
      <c r="AC119" s="18">
        <v>0.12233402347683868</v>
      </c>
      <c r="AD119" s="51" t="s">
        <v>535</v>
      </c>
      <c r="AE119" s="16">
        <v>26.7</v>
      </c>
      <c r="AF119" s="179">
        <v>0.6564325499252819</v>
      </c>
      <c r="AG119" s="179">
        <v>0.5622877326450211</v>
      </c>
      <c r="AH119" s="228">
        <v>5.58</v>
      </c>
      <c r="AI119" s="228">
        <v>12.955</v>
      </c>
      <c r="AJ119" s="46">
        <v>2515</v>
      </c>
      <c r="AK119" s="46">
        <v>1642</v>
      </c>
      <c r="AL119" s="46">
        <v>873</v>
      </c>
      <c r="AM119" s="46">
        <v>2972</v>
      </c>
      <c r="AN119" s="46">
        <v>457</v>
      </c>
      <c r="AO119" s="16">
        <v>6.333333333333333</v>
      </c>
      <c r="AP119" s="16">
        <v>70.4</v>
      </c>
      <c r="AQ119" s="16" t="s">
        <v>515</v>
      </c>
      <c r="AR119" s="16" t="s">
        <v>516</v>
      </c>
      <c r="AS119" s="46">
        <v>7</v>
      </c>
      <c r="AT119" s="16" t="s">
        <v>541</v>
      </c>
      <c r="AU119" s="16" t="s">
        <v>518</v>
      </c>
    </row>
    <row r="120" spans="1:47" ht="15.75">
      <c r="A120" s="77" t="s">
        <v>321</v>
      </c>
      <c r="B120" s="75">
        <v>1255</v>
      </c>
      <c r="C120" s="76" t="s">
        <v>322</v>
      </c>
      <c r="D120" s="16">
        <v>85</v>
      </c>
      <c r="E120" s="181" t="s">
        <v>442</v>
      </c>
      <c r="F120" s="163" t="s">
        <v>440</v>
      </c>
      <c r="G120" s="164" t="s">
        <v>440</v>
      </c>
      <c r="H120" s="164" t="s">
        <v>440</v>
      </c>
      <c r="I120" s="164" t="s">
        <v>441</v>
      </c>
      <c r="J120" s="164" t="s">
        <v>117</v>
      </c>
      <c r="K120" s="164" t="s">
        <v>542</v>
      </c>
      <c r="L120" s="165">
        <v>15.9</v>
      </c>
      <c r="M120" s="158" t="s">
        <v>517</v>
      </c>
      <c r="N120" s="32" t="s">
        <v>517</v>
      </c>
      <c r="O120" s="159" t="s">
        <v>447</v>
      </c>
      <c r="P120" s="19">
        <v>7.991999999999999</v>
      </c>
      <c r="Q120" s="20">
        <v>0.3548332941913735</v>
      </c>
      <c r="R120" s="17">
        <v>3.7310000000000003</v>
      </c>
      <c r="S120" s="21">
        <v>0.18411650900688767</v>
      </c>
      <c r="T120" s="176">
        <v>2.142053068882337</v>
      </c>
      <c r="U120" s="18">
        <v>2.1444997442860787</v>
      </c>
      <c r="V120" s="18">
        <v>0.09719370018839696</v>
      </c>
      <c r="W120" s="17">
        <v>5.108</v>
      </c>
      <c r="X120" s="18">
        <v>0.22894929084359714</v>
      </c>
      <c r="Y120" s="17">
        <v>2.809</v>
      </c>
      <c r="Z120" s="18">
        <v>0.07852105167120145</v>
      </c>
      <c r="AA120" s="17">
        <v>1.8184407262370947</v>
      </c>
      <c r="AB120" s="19">
        <v>1.8197511149713985</v>
      </c>
      <c r="AC120" s="18">
        <v>0.09568285984680708</v>
      </c>
      <c r="AD120" s="51" t="s">
        <v>533</v>
      </c>
      <c r="AE120" s="16">
        <v>32.25</v>
      </c>
      <c r="AF120" s="179">
        <v>0.8095095245237738</v>
      </c>
      <c r="AG120" s="179">
        <v>0.40482975851207437</v>
      </c>
      <c r="AH120" s="228">
        <v>5.83</v>
      </c>
      <c r="AI120" s="228">
        <v>14.45</v>
      </c>
      <c r="AJ120" s="46">
        <v>2943</v>
      </c>
      <c r="AK120" s="46">
        <v>1864</v>
      </c>
      <c r="AL120" s="46">
        <v>1079</v>
      </c>
      <c r="AM120" s="46">
        <v>3456</v>
      </c>
      <c r="AN120" s="46">
        <v>513</v>
      </c>
      <c r="AO120" s="16">
        <v>6.333333333333333</v>
      </c>
      <c r="AP120" s="16">
        <v>70.45</v>
      </c>
      <c r="AQ120" s="16" t="s">
        <v>515</v>
      </c>
      <c r="AR120" s="16" t="s">
        <v>516</v>
      </c>
      <c r="AS120" s="46">
        <v>7</v>
      </c>
      <c r="AT120" s="16" t="s">
        <v>541</v>
      </c>
      <c r="AU120" s="16" t="s">
        <v>518</v>
      </c>
    </row>
    <row r="121" spans="1:47" ht="15.75">
      <c r="A121" s="77" t="s">
        <v>323</v>
      </c>
      <c r="B121" s="75">
        <v>1256</v>
      </c>
      <c r="C121" s="76" t="s">
        <v>324</v>
      </c>
      <c r="D121" s="16">
        <v>96</v>
      </c>
      <c r="E121" s="181" t="s">
        <v>449</v>
      </c>
      <c r="F121" s="163" t="s">
        <v>440</v>
      </c>
      <c r="G121" s="164" t="s">
        <v>440</v>
      </c>
      <c r="H121" s="164" t="s">
        <v>440</v>
      </c>
      <c r="I121" s="164" t="s">
        <v>441</v>
      </c>
      <c r="J121" s="164" t="s">
        <v>117</v>
      </c>
      <c r="K121" s="164" t="s">
        <v>542</v>
      </c>
      <c r="L121" s="165">
        <v>16.7</v>
      </c>
      <c r="M121" s="158" t="s">
        <v>517</v>
      </c>
      <c r="N121" s="32" t="s">
        <v>517</v>
      </c>
      <c r="O121" s="159" t="s">
        <v>447</v>
      </c>
      <c r="P121" s="19">
        <v>8.779</v>
      </c>
      <c r="Q121" s="20">
        <v>0.3086331875292226</v>
      </c>
      <c r="R121" s="17">
        <v>2.7220000000000004</v>
      </c>
      <c r="S121" s="21">
        <v>0.1447449864800471</v>
      </c>
      <c r="T121" s="176">
        <v>3.2252020573108005</v>
      </c>
      <c r="U121" s="18">
        <v>3.2310504774811015</v>
      </c>
      <c r="V121" s="18">
        <v>0.16137189487994177</v>
      </c>
      <c r="W121" s="17">
        <v>5.723999999999999</v>
      </c>
      <c r="X121" s="18">
        <v>0.22911423642660583</v>
      </c>
      <c r="Y121" s="17">
        <v>2.3989999999999996</v>
      </c>
      <c r="Z121" s="18">
        <v>0.09206881484340426</v>
      </c>
      <c r="AA121" s="17">
        <v>2.385994164235098</v>
      </c>
      <c r="AB121" s="19">
        <v>2.389096388312565</v>
      </c>
      <c r="AC121" s="18">
        <v>0.1334448965141591</v>
      </c>
      <c r="AD121" s="51" t="s">
        <v>534</v>
      </c>
      <c r="AE121" s="16">
        <v>29.27</v>
      </c>
      <c r="AF121" s="179">
        <v>0.6842026825633383</v>
      </c>
      <c r="AG121" s="179">
        <v>0.2980625931445604</v>
      </c>
      <c r="AH121" s="228">
        <v>5.66</v>
      </c>
      <c r="AI121" s="228">
        <v>15.708</v>
      </c>
      <c r="AJ121" s="46">
        <v>2242</v>
      </c>
      <c r="AK121" s="46">
        <v>1647</v>
      </c>
      <c r="AL121" s="46">
        <v>595</v>
      </c>
      <c r="AM121" s="46">
        <v>3404</v>
      </c>
      <c r="AN121" s="46">
        <v>1162</v>
      </c>
      <c r="AO121" s="16">
        <v>6.333333333333333</v>
      </c>
      <c r="AP121" s="16">
        <v>67.35</v>
      </c>
      <c r="AQ121" s="16" t="s">
        <v>515</v>
      </c>
      <c r="AR121" s="16" t="s">
        <v>516</v>
      </c>
      <c r="AS121" s="46">
        <v>7</v>
      </c>
      <c r="AT121" s="16" t="s">
        <v>541</v>
      </c>
      <c r="AU121" s="16" t="s">
        <v>518</v>
      </c>
    </row>
    <row r="122" spans="1:47" ht="15.75">
      <c r="A122" s="77" t="s">
        <v>325</v>
      </c>
      <c r="B122" s="75">
        <v>1258</v>
      </c>
      <c r="C122" s="76" t="s">
        <v>326</v>
      </c>
      <c r="D122" s="16">
        <v>91</v>
      </c>
      <c r="E122" s="181" t="s">
        <v>442</v>
      </c>
      <c r="F122" s="163" t="s">
        <v>440</v>
      </c>
      <c r="G122" s="164" t="s">
        <v>440</v>
      </c>
      <c r="H122" s="164" t="s">
        <v>440</v>
      </c>
      <c r="I122" s="164" t="s">
        <v>441</v>
      </c>
      <c r="J122" s="164" t="s">
        <v>117</v>
      </c>
      <c r="K122" s="164" t="s">
        <v>543</v>
      </c>
      <c r="L122" s="165">
        <v>20</v>
      </c>
      <c r="M122" s="158" t="s">
        <v>517</v>
      </c>
      <c r="N122" s="32" t="s">
        <v>517</v>
      </c>
      <c r="O122" s="159" t="s">
        <v>447</v>
      </c>
      <c r="P122" s="19">
        <v>10.402000000000001</v>
      </c>
      <c r="Q122" s="20">
        <v>0.5165870906460917</v>
      </c>
      <c r="R122" s="17">
        <v>3.589</v>
      </c>
      <c r="S122" s="21">
        <v>0.18657438194993287</v>
      </c>
      <c r="T122" s="176">
        <v>2.8983003622178884</v>
      </c>
      <c r="U122" s="18">
        <v>2.9082223290500773</v>
      </c>
      <c r="V122" s="18">
        <v>0.25502220499615597</v>
      </c>
      <c r="W122" s="17">
        <v>6.8809999999999985</v>
      </c>
      <c r="X122" s="18">
        <v>0.20431185313965713</v>
      </c>
      <c r="Y122" s="17">
        <v>2.7119999999999997</v>
      </c>
      <c r="Z122" s="18">
        <v>0.11535452599127327</v>
      </c>
      <c r="AA122" s="17">
        <v>2.5372418879056045</v>
      </c>
      <c r="AB122" s="19">
        <v>2.540888450049115</v>
      </c>
      <c r="AC122" s="18">
        <v>0.11991159832609694</v>
      </c>
      <c r="AD122" s="51" t="s">
        <v>535</v>
      </c>
      <c r="AE122" s="16">
        <v>34.49</v>
      </c>
      <c r="AF122" s="179">
        <v>0.6702975557917109</v>
      </c>
      <c r="AG122" s="179">
        <v>0.18397980871413389</v>
      </c>
      <c r="AH122" s="228">
        <v>7.24</v>
      </c>
      <c r="AI122" s="228">
        <v>18.657</v>
      </c>
      <c r="AJ122" s="46">
        <v>2249</v>
      </c>
      <c r="AK122" s="46">
        <v>1492</v>
      </c>
      <c r="AL122" s="46">
        <v>757</v>
      </c>
      <c r="AM122" s="46">
        <v>3170</v>
      </c>
      <c r="AN122" s="46">
        <v>921</v>
      </c>
      <c r="AO122" s="16">
        <v>6.266666666666667</v>
      </c>
      <c r="AP122" s="16">
        <v>68.15</v>
      </c>
      <c r="AQ122" s="16" t="s">
        <v>514</v>
      </c>
      <c r="AR122" s="16" t="s">
        <v>516</v>
      </c>
      <c r="AS122" s="46">
        <v>7</v>
      </c>
      <c r="AT122" s="16" t="s">
        <v>541</v>
      </c>
      <c r="AU122" s="16" t="s">
        <v>518</v>
      </c>
    </row>
    <row r="123" spans="1:47" ht="15.75">
      <c r="A123" s="77" t="s">
        <v>327</v>
      </c>
      <c r="B123" s="75">
        <v>1259</v>
      </c>
      <c r="C123" s="76" t="s">
        <v>328</v>
      </c>
      <c r="D123" s="16">
        <v>87</v>
      </c>
      <c r="E123" s="181" t="s">
        <v>442</v>
      </c>
      <c r="F123" s="163" t="s">
        <v>440</v>
      </c>
      <c r="G123" s="164" t="s">
        <v>440</v>
      </c>
      <c r="H123" s="164" t="s">
        <v>440</v>
      </c>
      <c r="I123" s="164" t="s">
        <v>441</v>
      </c>
      <c r="J123" s="164" t="s">
        <v>117</v>
      </c>
      <c r="K123" s="164" t="s">
        <v>542</v>
      </c>
      <c r="L123" s="165">
        <v>19.4</v>
      </c>
      <c r="M123" s="158" t="s">
        <v>517</v>
      </c>
      <c r="N123" s="32" t="s">
        <v>517</v>
      </c>
      <c r="O123" s="159" t="s">
        <v>447</v>
      </c>
      <c r="P123" s="19">
        <v>8.359</v>
      </c>
      <c r="Q123" s="20">
        <v>0.39031184113900336</v>
      </c>
      <c r="R123" s="17">
        <v>3.5799999999999996</v>
      </c>
      <c r="S123" s="21">
        <v>0.21969676071045716</v>
      </c>
      <c r="T123" s="176">
        <v>2.3349162011173186</v>
      </c>
      <c r="U123" s="18">
        <v>2.3393053744139842</v>
      </c>
      <c r="V123" s="18">
        <v>0.11735204682050014</v>
      </c>
      <c r="W123" s="17">
        <v>5.772</v>
      </c>
      <c r="X123" s="18">
        <v>0.11764352935878283</v>
      </c>
      <c r="Y123" s="17">
        <v>2.953</v>
      </c>
      <c r="Z123" s="18">
        <v>0.07008724721533134</v>
      </c>
      <c r="AA123" s="17">
        <v>1.9546224178801221</v>
      </c>
      <c r="AB123" s="19">
        <v>1.9558377026094198</v>
      </c>
      <c r="AC123" s="18">
        <v>0.06819759377943144</v>
      </c>
      <c r="AD123" s="51" t="s">
        <v>534</v>
      </c>
      <c r="AE123" s="16">
        <v>34.96</v>
      </c>
      <c r="AF123" s="179">
        <v>0.6414454277286136</v>
      </c>
      <c r="AG123" s="179">
        <v>0.2864306784660767</v>
      </c>
      <c r="AH123" s="228">
        <v>6.41</v>
      </c>
      <c r="AI123" s="228">
        <v>19.005</v>
      </c>
      <c r="AJ123" s="46">
        <v>3122</v>
      </c>
      <c r="AK123" s="46">
        <v>1944</v>
      </c>
      <c r="AL123" s="46">
        <v>1178</v>
      </c>
      <c r="AM123" s="46">
        <v>3352</v>
      </c>
      <c r="AN123" s="46">
        <v>230</v>
      </c>
      <c r="AO123" s="16">
        <v>6.333333333333333</v>
      </c>
      <c r="AP123" s="16">
        <v>71.3</v>
      </c>
      <c r="AQ123" s="16" t="s">
        <v>514</v>
      </c>
      <c r="AR123" s="16" t="s">
        <v>516</v>
      </c>
      <c r="AS123" s="46">
        <v>6</v>
      </c>
      <c r="AT123" s="16" t="s">
        <v>541</v>
      </c>
      <c r="AU123" s="16" t="s">
        <v>518</v>
      </c>
    </row>
    <row r="124" spans="1:47" ht="15.75">
      <c r="A124" s="77" t="s">
        <v>329</v>
      </c>
      <c r="B124" s="75">
        <v>1262</v>
      </c>
      <c r="C124" s="76" t="s">
        <v>55</v>
      </c>
      <c r="D124" s="16">
        <v>104</v>
      </c>
      <c r="E124" s="181" t="s">
        <v>442</v>
      </c>
      <c r="F124" s="163" t="s">
        <v>440</v>
      </c>
      <c r="G124" s="164" t="s">
        <v>440</v>
      </c>
      <c r="H124" s="164" t="s">
        <v>440</v>
      </c>
      <c r="I124" s="164" t="s">
        <v>441</v>
      </c>
      <c r="J124" s="164" t="s">
        <v>117</v>
      </c>
      <c r="K124" s="164" t="s">
        <v>543</v>
      </c>
      <c r="L124" s="165">
        <v>20.1</v>
      </c>
      <c r="M124" s="158" t="s">
        <v>517</v>
      </c>
      <c r="N124" s="32" t="s">
        <v>517</v>
      </c>
      <c r="O124" s="159" t="s">
        <v>447</v>
      </c>
      <c r="P124" s="19" t="s">
        <v>536</v>
      </c>
      <c r="Q124" s="20" t="s">
        <v>536</v>
      </c>
      <c r="R124" s="17" t="s">
        <v>536</v>
      </c>
      <c r="S124" s="21" t="s">
        <v>536</v>
      </c>
      <c r="T124" s="176" t="s">
        <v>536</v>
      </c>
      <c r="U124" s="18" t="s">
        <v>536</v>
      </c>
      <c r="V124" s="18" t="s">
        <v>536</v>
      </c>
      <c r="W124" s="17" t="s">
        <v>536</v>
      </c>
      <c r="X124" s="18" t="s">
        <v>536</v>
      </c>
      <c r="Y124" s="17" t="s">
        <v>536</v>
      </c>
      <c r="Z124" s="18" t="s">
        <v>536</v>
      </c>
      <c r="AA124" s="17" t="s">
        <v>536</v>
      </c>
      <c r="AB124" s="19" t="s">
        <v>536</v>
      </c>
      <c r="AC124" s="18" t="s">
        <v>536</v>
      </c>
      <c r="AD124" s="51" t="s">
        <v>536</v>
      </c>
      <c r="AE124" s="16" t="s">
        <v>536</v>
      </c>
      <c r="AF124" s="179" t="s">
        <v>536</v>
      </c>
      <c r="AG124" s="179" t="s">
        <v>536</v>
      </c>
      <c r="AH124" s="228"/>
      <c r="AI124" s="228" t="s">
        <v>536</v>
      </c>
      <c r="AJ124" s="46" t="s">
        <v>536</v>
      </c>
      <c r="AK124" s="46" t="s">
        <v>536</v>
      </c>
      <c r="AL124" s="46" t="s">
        <v>536</v>
      </c>
      <c r="AM124" s="46" t="s">
        <v>536</v>
      </c>
      <c r="AN124" s="46" t="s">
        <v>536</v>
      </c>
      <c r="AO124" s="16" t="s">
        <v>536</v>
      </c>
      <c r="AP124" s="16" t="s">
        <v>536</v>
      </c>
      <c r="AQ124" s="16" t="s">
        <v>536</v>
      </c>
      <c r="AR124" s="16" t="s">
        <v>536</v>
      </c>
      <c r="AS124" s="46" t="s">
        <v>536</v>
      </c>
      <c r="AT124" s="16" t="s">
        <v>536</v>
      </c>
      <c r="AU124" s="16" t="s">
        <v>536</v>
      </c>
    </row>
    <row r="125" spans="1:47" ht="15.75">
      <c r="A125" s="77" t="s">
        <v>330</v>
      </c>
      <c r="B125" s="75">
        <v>1264</v>
      </c>
      <c r="C125" s="76" t="s">
        <v>331</v>
      </c>
      <c r="D125" s="16">
        <v>100</v>
      </c>
      <c r="E125" s="181" t="s">
        <v>449</v>
      </c>
      <c r="F125" s="163" t="s">
        <v>440</v>
      </c>
      <c r="G125" s="164" t="s">
        <v>440</v>
      </c>
      <c r="H125" s="164" t="s">
        <v>440</v>
      </c>
      <c r="I125" s="164" t="s">
        <v>441</v>
      </c>
      <c r="J125" s="164" t="s">
        <v>117</v>
      </c>
      <c r="K125" s="164" t="s">
        <v>542</v>
      </c>
      <c r="L125" s="165">
        <v>19.8</v>
      </c>
      <c r="M125" s="158" t="s">
        <v>517</v>
      </c>
      <c r="N125" s="32" t="s">
        <v>517</v>
      </c>
      <c r="O125" s="159" t="s">
        <v>447</v>
      </c>
      <c r="P125" s="19">
        <v>6.281000000000001</v>
      </c>
      <c r="Q125" s="20">
        <v>0.5093667092031335</v>
      </c>
      <c r="R125" s="17">
        <v>3.222</v>
      </c>
      <c r="S125" s="21">
        <v>0.20557777657670537</v>
      </c>
      <c r="T125" s="176">
        <v>1.9494103041589077</v>
      </c>
      <c r="U125" s="18">
        <v>1.9534173867369244</v>
      </c>
      <c r="V125" s="18">
        <v>0.16980465428366845</v>
      </c>
      <c r="W125" s="17">
        <v>4.298</v>
      </c>
      <c r="X125" s="18">
        <v>0.21332291641233345</v>
      </c>
      <c r="Y125" s="17">
        <v>2.7209999999999996</v>
      </c>
      <c r="Z125" s="18">
        <v>0.14098463273232212</v>
      </c>
      <c r="AA125" s="17">
        <v>1.579566335905917</v>
      </c>
      <c r="AB125" s="19">
        <v>1.5828458448858413</v>
      </c>
      <c r="AC125" s="18">
        <v>0.10536206195337676</v>
      </c>
      <c r="AD125" s="51" t="s">
        <v>533</v>
      </c>
      <c r="AE125" s="16">
        <v>26.51</v>
      </c>
      <c r="AF125" s="179">
        <v>0.6832278969294862</v>
      </c>
      <c r="AG125" s="179">
        <v>0.5023916062336059</v>
      </c>
      <c r="AH125" s="228">
        <v>5.83</v>
      </c>
      <c r="AI125" s="228">
        <v>15.963</v>
      </c>
      <c r="AJ125" s="46">
        <v>2075</v>
      </c>
      <c r="AK125" s="46">
        <v>1446</v>
      </c>
      <c r="AL125" s="46">
        <v>629</v>
      </c>
      <c r="AM125" s="46">
        <v>2935</v>
      </c>
      <c r="AN125" s="46">
        <v>860</v>
      </c>
      <c r="AO125" s="16">
        <v>6.133333333333334</v>
      </c>
      <c r="AP125" s="16">
        <v>72.85</v>
      </c>
      <c r="AQ125" s="16" t="s">
        <v>514</v>
      </c>
      <c r="AR125" s="16" t="s">
        <v>516</v>
      </c>
      <c r="AS125" s="46">
        <v>7</v>
      </c>
      <c r="AT125" s="16" t="s">
        <v>541</v>
      </c>
      <c r="AU125" s="16" t="s">
        <v>518</v>
      </c>
    </row>
    <row r="126" spans="1:47" ht="15.75">
      <c r="A126" s="74" t="s">
        <v>332</v>
      </c>
      <c r="B126" s="75">
        <v>1273</v>
      </c>
      <c r="C126" s="76" t="s">
        <v>333</v>
      </c>
      <c r="D126" s="16">
        <v>100</v>
      </c>
      <c r="E126" s="181" t="s">
        <v>442</v>
      </c>
      <c r="F126" s="163" t="s">
        <v>440</v>
      </c>
      <c r="G126" s="164" t="s">
        <v>440</v>
      </c>
      <c r="H126" s="164" t="s">
        <v>440</v>
      </c>
      <c r="I126" s="164" t="s">
        <v>441</v>
      </c>
      <c r="J126" s="164" t="s">
        <v>117</v>
      </c>
      <c r="K126" s="164" t="s">
        <v>542</v>
      </c>
      <c r="L126" s="165">
        <v>16.3</v>
      </c>
      <c r="M126" s="158" t="s">
        <v>517</v>
      </c>
      <c r="N126" s="32" t="s">
        <v>517</v>
      </c>
      <c r="O126" s="159" t="s">
        <v>447</v>
      </c>
      <c r="P126" s="19">
        <v>7.2090000000000005</v>
      </c>
      <c r="Q126" s="20">
        <v>0.36825263067626807</v>
      </c>
      <c r="R126" s="17">
        <v>3.104</v>
      </c>
      <c r="S126" s="21">
        <v>0.16714597745018112</v>
      </c>
      <c r="T126" s="176">
        <v>2.322487113402062</v>
      </c>
      <c r="U126" s="18">
        <v>2.3248562465897074</v>
      </c>
      <c r="V126" s="18">
        <v>0.10536470688901053</v>
      </c>
      <c r="W126" s="17">
        <v>4.514000000000001</v>
      </c>
      <c r="X126" s="18">
        <v>0.1743687025943537</v>
      </c>
      <c r="Y126" s="17">
        <v>2.836</v>
      </c>
      <c r="Z126" s="18">
        <v>0.09477458637325545</v>
      </c>
      <c r="AA126" s="17">
        <v>1.5916784203102967</v>
      </c>
      <c r="AB126" s="19">
        <v>1.592539891166102</v>
      </c>
      <c r="AC126" s="18">
        <v>0.06340446154335028</v>
      </c>
      <c r="AD126" s="51" t="s">
        <v>533</v>
      </c>
      <c r="AE126" s="16">
        <v>27.63</v>
      </c>
      <c r="AF126" s="179">
        <v>0.6938076416337285</v>
      </c>
      <c r="AG126" s="179">
        <v>0.6575757575757575</v>
      </c>
      <c r="AH126" s="228">
        <v>5.66</v>
      </c>
      <c r="AI126" s="228">
        <v>16.135</v>
      </c>
      <c r="AJ126" s="46">
        <v>2722</v>
      </c>
      <c r="AK126" s="46">
        <v>1644</v>
      </c>
      <c r="AL126" s="46">
        <v>1078</v>
      </c>
      <c r="AM126" s="46">
        <v>2889</v>
      </c>
      <c r="AN126" s="46">
        <v>167</v>
      </c>
      <c r="AO126" s="16">
        <v>6.2</v>
      </c>
      <c r="AP126" s="16">
        <v>68.9</v>
      </c>
      <c r="AQ126" s="16" t="s">
        <v>514</v>
      </c>
      <c r="AR126" s="16" t="s">
        <v>516</v>
      </c>
      <c r="AS126" s="46">
        <v>7</v>
      </c>
      <c r="AT126" s="16" t="s">
        <v>541</v>
      </c>
      <c r="AU126" s="16" t="s">
        <v>518</v>
      </c>
    </row>
    <row r="127" spans="1:47" ht="15.75">
      <c r="A127" s="74" t="s">
        <v>334</v>
      </c>
      <c r="B127" s="75">
        <v>1279</v>
      </c>
      <c r="C127" s="76" t="s">
        <v>335</v>
      </c>
      <c r="D127" s="16">
        <v>114</v>
      </c>
      <c r="E127" s="181" t="s">
        <v>442</v>
      </c>
      <c r="F127" s="163" t="s">
        <v>440</v>
      </c>
      <c r="G127" s="164" t="s">
        <v>440</v>
      </c>
      <c r="H127" s="164" t="s">
        <v>440</v>
      </c>
      <c r="I127" s="164" t="s">
        <v>441</v>
      </c>
      <c r="J127" s="164" t="s">
        <v>117</v>
      </c>
      <c r="K127" s="164" t="s">
        <v>542</v>
      </c>
      <c r="L127" s="165">
        <v>18.2</v>
      </c>
      <c r="M127" s="158" t="s">
        <v>517</v>
      </c>
      <c r="N127" s="32" t="s">
        <v>517</v>
      </c>
      <c r="O127" s="159" t="s">
        <v>447</v>
      </c>
      <c r="P127" s="19">
        <v>7.878</v>
      </c>
      <c r="Q127" s="20">
        <v>0.3857978745405267</v>
      </c>
      <c r="R127" s="17">
        <v>3.407</v>
      </c>
      <c r="S127" s="21">
        <v>0.19641509333269003</v>
      </c>
      <c r="T127" s="176">
        <v>2.3122982095685356</v>
      </c>
      <c r="U127" s="18">
        <v>2.3154329033797625</v>
      </c>
      <c r="V127" s="18">
        <v>0.1094352670683285</v>
      </c>
      <c r="W127" s="17">
        <v>4.9079999999999995</v>
      </c>
      <c r="X127" s="18">
        <v>0.1861182419861157</v>
      </c>
      <c r="Y127" s="17">
        <v>2.792</v>
      </c>
      <c r="Z127" s="18">
        <v>0.08804039476917037</v>
      </c>
      <c r="AA127" s="17">
        <v>1.7578796561604584</v>
      </c>
      <c r="AB127" s="19">
        <v>1.7584533451976587</v>
      </c>
      <c r="AC127" s="18">
        <v>0.060240459094728305</v>
      </c>
      <c r="AD127" s="51" t="s">
        <v>533</v>
      </c>
      <c r="AE127" s="16">
        <v>28.27</v>
      </c>
      <c r="AF127" s="179">
        <v>0.6283496118206862</v>
      </c>
      <c r="AG127" s="179">
        <v>0.37240170298021535</v>
      </c>
      <c r="AH127" s="228">
        <v>5.75</v>
      </c>
      <c r="AI127" s="228">
        <v>12.484</v>
      </c>
      <c r="AJ127" s="46">
        <v>2845</v>
      </c>
      <c r="AK127" s="46">
        <v>1967</v>
      </c>
      <c r="AL127" s="46">
        <v>878</v>
      </c>
      <c r="AM127" s="46">
        <v>3395</v>
      </c>
      <c r="AN127" s="46">
        <v>550</v>
      </c>
      <c r="AO127" s="16">
        <v>6.466666666666667</v>
      </c>
      <c r="AP127" s="16">
        <v>68.15</v>
      </c>
      <c r="AQ127" s="16" t="s">
        <v>514</v>
      </c>
      <c r="AR127" s="16" t="s">
        <v>516</v>
      </c>
      <c r="AS127" s="46">
        <v>7</v>
      </c>
      <c r="AT127" s="16" t="s">
        <v>541</v>
      </c>
      <c r="AU127" s="16" t="s">
        <v>518</v>
      </c>
    </row>
    <row r="128" spans="1:47" ht="15.75">
      <c r="A128" s="74" t="s">
        <v>336</v>
      </c>
      <c r="B128" s="75">
        <v>1287</v>
      </c>
      <c r="C128" s="76" t="s">
        <v>337</v>
      </c>
      <c r="D128" s="16">
        <v>78</v>
      </c>
      <c r="E128" s="181" t="s">
        <v>442</v>
      </c>
      <c r="F128" s="163" t="s">
        <v>440</v>
      </c>
      <c r="G128" s="164" t="s">
        <v>440</v>
      </c>
      <c r="H128" s="164" t="s">
        <v>440</v>
      </c>
      <c r="I128" s="164" t="s">
        <v>441</v>
      </c>
      <c r="J128" s="164" t="s">
        <v>117</v>
      </c>
      <c r="K128" s="164" t="s">
        <v>543</v>
      </c>
      <c r="L128" s="165">
        <v>16.6</v>
      </c>
      <c r="M128" s="158" t="s">
        <v>517</v>
      </c>
      <c r="N128" s="32" t="s">
        <v>517</v>
      </c>
      <c r="O128" s="159" t="s">
        <v>447</v>
      </c>
      <c r="P128" s="19">
        <v>7.898999999999999</v>
      </c>
      <c r="Q128" s="20">
        <v>0.23581772622091302</v>
      </c>
      <c r="R128" s="17">
        <v>3.5800000000000005</v>
      </c>
      <c r="S128" s="21">
        <v>0.14537308324902345</v>
      </c>
      <c r="T128" s="176">
        <v>2.206424581005586</v>
      </c>
      <c r="U128" s="18">
        <v>2.208478988245742</v>
      </c>
      <c r="V128" s="18">
        <v>0.08042472441941212</v>
      </c>
      <c r="W128" s="17">
        <v>5.249999999999999</v>
      </c>
      <c r="X128" s="18">
        <v>0.16937794687886668</v>
      </c>
      <c r="Y128" s="17">
        <v>2.949</v>
      </c>
      <c r="Z128" s="18">
        <v>0.1412208672021775</v>
      </c>
      <c r="AA128" s="17">
        <v>1.7802644964394707</v>
      </c>
      <c r="AB128" s="19">
        <v>1.7831547585021763</v>
      </c>
      <c r="AC128" s="18">
        <v>0.08580066244493263</v>
      </c>
      <c r="AD128" s="51" t="s">
        <v>534</v>
      </c>
      <c r="AE128" s="16">
        <v>33.72</v>
      </c>
      <c r="AF128" s="179">
        <v>0.6621060722521138</v>
      </c>
      <c r="AG128" s="179">
        <v>0.2784012298232129</v>
      </c>
      <c r="AH128" s="228">
        <v>6.49</v>
      </c>
      <c r="AI128" s="228">
        <v>18.068</v>
      </c>
      <c r="AJ128" s="46">
        <v>2698</v>
      </c>
      <c r="AK128" s="46">
        <v>1725</v>
      </c>
      <c r="AL128" s="46">
        <v>973</v>
      </c>
      <c r="AM128" s="46">
        <v>3123</v>
      </c>
      <c r="AN128" s="46">
        <v>425</v>
      </c>
      <c r="AO128" s="16">
        <v>6.4</v>
      </c>
      <c r="AP128" s="16">
        <v>68.95</v>
      </c>
      <c r="AQ128" s="16" t="s">
        <v>514</v>
      </c>
      <c r="AR128" s="16" t="s">
        <v>516</v>
      </c>
      <c r="AS128" s="46">
        <v>7</v>
      </c>
      <c r="AT128" s="16" t="s">
        <v>541</v>
      </c>
      <c r="AU128" s="16" t="s">
        <v>518</v>
      </c>
    </row>
    <row r="129" spans="1:47" ht="15.75">
      <c r="A129" s="74" t="s">
        <v>338</v>
      </c>
      <c r="B129" s="75">
        <v>1294</v>
      </c>
      <c r="C129" s="76" t="s">
        <v>339</v>
      </c>
      <c r="D129" s="16">
        <v>88</v>
      </c>
      <c r="E129" s="181" t="s">
        <v>442</v>
      </c>
      <c r="F129" s="163" t="s">
        <v>440</v>
      </c>
      <c r="G129" s="164" t="s">
        <v>440</v>
      </c>
      <c r="H129" s="164" t="s">
        <v>440</v>
      </c>
      <c r="I129" s="164" t="s">
        <v>441</v>
      </c>
      <c r="J129" s="164" t="s">
        <v>117</v>
      </c>
      <c r="K129" s="164" t="s">
        <v>543</v>
      </c>
      <c r="L129" s="165">
        <v>18.4</v>
      </c>
      <c r="M129" s="158" t="s">
        <v>516</v>
      </c>
      <c r="N129" s="32" t="s">
        <v>517</v>
      </c>
      <c r="O129" s="159" t="s">
        <v>447</v>
      </c>
      <c r="P129" s="19">
        <v>8.907000000000002</v>
      </c>
      <c r="Q129" s="20">
        <v>0.4024936162364157</v>
      </c>
      <c r="R129" s="17">
        <v>3.1759999999999997</v>
      </c>
      <c r="S129" s="21">
        <v>0.17864925288272773</v>
      </c>
      <c r="T129" s="176">
        <v>2.804471032745593</v>
      </c>
      <c r="U129" s="18">
        <v>2.812514050046564</v>
      </c>
      <c r="V129" s="18">
        <v>0.2048972414304774</v>
      </c>
      <c r="W129" s="17">
        <v>5.646000000000001</v>
      </c>
      <c r="X129" s="18">
        <v>0.1610520964712189</v>
      </c>
      <c r="Y129" s="17">
        <v>2.6759999999999997</v>
      </c>
      <c r="Z129" s="18">
        <v>0.07167829363049226</v>
      </c>
      <c r="AA129" s="17">
        <v>2.1098654708520184</v>
      </c>
      <c r="AB129" s="19">
        <v>2.110809539253205</v>
      </c>
      <c r="AC129" s="18">
        <v>0.07035755911903045</v>
      </c>
      <c r="AD129" s="51" t="s">
        <v>534</v>
      </c>
      <c r="AE129" s="16">
        <v>32.46</v>
      </c>
      <c r="AF129" s="179">
        <v>0.6696611505122143</v>
      </c>
      <c r="AG129" s="179">
        <v>0.3368006304176517</v>
      </c>
      <c r="AH129" s="228">
        <v>6.91</v>
      </c>
      <c r="AI129" s="228">
        <v>14.178</v>
      </c>
      <c r="AJ129" s="46">
        <v>2829</v>
      </c>
      <c r="AK129" s="46">
        <v>1691</v>
      </c>
      <c r="AL129" s="46">
        <v>1138</v>
      </c>
      <c r="AM129" s="46">
        <v>3000</v>
      </c>
      <c r="AN129" s="46">
        <v>171</v>
      </c>
      <c r="AO129" s="16">
        <v>6.266666666666667</v>
      </c>
      <c r="AP129" s="16">
        <v>69.6</v>
      </c>
      <c r="AQ129" s="16" t="s">
        <v>514</v>
      </c>
      <c r="AR129" s="16" t="s">
        <v>516</v>
      </c>
      <c r="AS129" s="46">
        <v>7</v>
      </c>
      <c r="AT129" s="16" t="s">
        <v>541</v>
      </c>
      <c r="AU129" s="16" t="s">
        <v>518</v>
      </c>
    </row>
    <row r="130" spans="1:47" ht="15.75">
      <c r="A130" s="74" t="s">
        <v>340</v>
      </c>
      <c r="B130" s="75">
        <v>1304</v>
      </c>
      <c r="C130" s="76" t="s">
        <v>341</v>
      </c>
      <c r="D130" s="16">
        <v>110</v>
      </c>
      <c r="E130" s="181" t="s">
        <v>449</v>
      </c>
      <c r="F130" s="163" t="s">
        <v>440</v>
      </c>
      <c r="G130" s="164" t="s">
        <v>440</v>
      </c>
      <c r="H130" s="164" t="s">
        <v>440</v>
      </c>
      <c r="I130" s="164" t="s">
        <v>441</v>
      </c>
      <c r="J130" s="164" t="s">
        <v>117</v>
      </c>
      <c r="K130" s="164" t="s">
        <v>543</v>
      </c>
      <c r="L130" s="165">
        <v>21.3</v>
      </c>
      <c r="M130" s="158" t="s">
        <v>517</v>
      </c>
      <c r="N130" s="32" t="s">
        <v>517</v>
      </c>
      <c r="O130" s="159" t="s">
        <v>447</v>
      </c>
      <c r="P130" s="19">
        <v>10.131000000000002</v>
      </c>
      <c r="Q130" s="20">
        <v>0.32939169523356193</v>
      </c>
      <c r="R130" s="17">
        <v>3.043</v>
      </c>
      <c r="S130" s="21">
        <v>0.17707813717866858</v>
      </c>
      <c r="T130" s="176">
        <v>3.329280315478147</v>
      </c>
      <c r="U130" s="18">
        <v>3.337652833655265</v>
      </c>
      <c r="V130" s="18">
        <v>0.19024743524895785</v>
      </c>
      <c r="W130" s="17">
        <v>6.964</v>
      </c>
      <c r="X130" s="18">
        <v>0.2853535818360579</v>
      </c>
      <c r="Y130" s="17">
        <v>2.516</v>
      </c>
      <c r="Z130" s="18">
        <v>0.12885823390239473</v>
      </c>
      <c r="AA130" s="17">
        <v>2.767885532591415</v>
      </c>
      <c r="AB130" s="19">
        <v>2.7728134276054925</v>
      </c>
      <c r="AC130" s="18">
        <v>0.14901259552891677</v>
      </c>
      <c r="AD130" s="51" t="s">
        <v>535</v>
      </c>
      <c r="AE130" s="16">
        <v>33.79</v>
      </c>
      <c r="AF130" s="179">
        <v>0.6218820861678004</v>
      </c>
      <c r="AG130" s="179">
        <v>0.17876039304610733</v>
      </c>
      <c r="AH130" s="228">
        <v>6.99</v>
      </c>
      <c r="AI130" s="228">
        <v>13.128</v>
      </c>
      <c r="AJ130" s="46">
        <v>2274</v>
      </c>
      <c r="AK130" s="46">
        <v>1642</v>
      </c>
      <c r="AL130" s="46">
        <v>632</v>
      </c>
      <c r="AM130" s="46">
        <v>3390</v>
      </c>
      <c r="AN130" s="46">
        <v>1116</v>
      </c>
      <c r="AO130" s="16">
        <v>6.466666666666667</v>
      </c>
      <c r="AP130" s="16">
        <v>66.65</v>
      </c>
      <c r="AQ130" s="16" t="s">
        <v>514</v>
      </c>
      <c r="AR130" s="16" t="s">
        <v>516</v>
      </c>
      <c r="AS130" s="46">
        <v>7</v>
      </c>
      <c r="AT130" s="16" t="s">
        <v>541</v>
      </c>
      <c r="AU130" s="16" t="s">
        <v>518</v>
      </c>
    </row>
    <row r="131" spans="1:47" ht="15.75">
      <c r="A131" s="74" t="s">
        <v>342</v>
      </c>
      <c r="B131" s="75">
        <v>1306</v>
      </c>
      <c r="C131" s="76" t="s">
        <v>546</v>
      </c>
      <c r="D131" s="16">
        <v>90</v>
      </c>
      <c r="E131" s="181" t="s">
        <v>442</v>
      </c>
      <c r="F131" s="163" t="s">
        <v>440</v>
      </c>
      <c r="G131" s="164" t="s">
        <v>440</v>
      </c>
      <c r="H131" s="164" t="s">
        <v>440</v>
      </c>
      <c r="I131" s="164" t="s">
        <v>441</v>
      </c>
      <c r="J131" s="164" t="s">
        <v>117</v>
      </c>
      <c r="K131" s="164" t="s">
        <v>542</v>
      </c>
      <c r="L131" s="165">
        <v>15.4</v>
      </c>
      <c r="M131" s="158" t="s">
        <v>517</v>
      </c>
      <c r="N131" s="32" t="s">
        <v>517</v>
      </c>
      <c r="O131" s="159" t="s">
        <v>447</v>
      </c>
      <c r="P131" s="249">
        <f>AVERAGE(F131:O131)</f>
        <v>15.4</v>
      </c>
      <c r="Q131" s="250">
        <v>0.43</v>
      </c>
      <c r="R131" s="17">
        <v>2.73</v>
      </c>
      <c r="S131" s="21">
        <v>0.21</v>
      </c>
      <c r="T131" s="176" t="s">
        <v>536</v>
      </c>
      <c r="U131" s="18" t="s">
        <v>536</v>
      </c>
      <c r="V131" s="18" t="s">
        <v>536</v>
      </c>
      <c r="W131" s="17">
        <v>5.638</v>
      </c>
      <c r="X131" s="18">
        <v>0.19668361508891694</v>
      </c>
      <c r="Y131" s="17">
        <v>2.41</v>
      </c>
      <c r="Z131" s="18">
        <v>0.06666666666666003</v>
      </c>
      <c r="AA131" s="17">
        <v>2.339419087136929</v>
      </c>
      <c r="AB131" s="19">
        <v>2.3412575815060945</v>
      </c>
      <c r="AC131" s="18">
        <v>0.1092549676216289</v>
      </c>
      <c r="AD131" s="51" t="s">
        <v>534</v>
      </c>
      <c r="AE131" s="16">
        <v>26.65</v>
      </c>
      <c r="AF131" s="179">
        <v>0.6823099620626669</v>
      </c>
      <c r="AG131" s="179">
        <v>0.48405226921455674</v>
      </c>
      <c r="AH131" s="228">
        <v>7.49</v>
      </c>
      <c r="AI131" s="228">
        <v>18.432</v>
      </c>
      <c r="AJ131" s="46">
        <v>2412</v>
      </c>
      <c r="AK131" s="46">
        <v>1491</v>
      </c>
      <c r="AL131" s="46">
        <v>921</v>
      </c>
      <c r="AM131" s="46">
        <v>2923</v>
      </c>
      <c r="AN131" s="46">
        <v>511</v>
      </c>
      <c r="AO131" s="16">
        <v>6.2</v>
      </c>
      <c r="AP131" s="16">
        <v>71.2</v>
      </c>
      <c r="AQ131" s="16" t="s">
        <v>515</v>
      </c>
      <c r="AR131" s="16" t="s">
        <v>516</v>
      </c>
      <c r="AS131" s="46">
        <v>6</v>
      </c>
      <c r="AT131" s="16" t="s">
        <v>541</v>
      </c>
      <c r="AU131" s="16" t="s">
        <v>518</v>
      </c>
    </row>
    <row r="132" spans="1:47" ht="15.75">
      <c r="A132" s="74" t="s">
        <v>343</v>
      </c>
      <c r="B132" s="75">
        <v>1316</v>
      </c>
      <c r="C132" s="76" t="s">
        <v>344</v>
      </c>
      <c r="D132" s="16">
        <v>106</v>
      </c>
      <c r="E132" s="181" t="s">
        <v>442</v>
      </c>
      <c r="F132" s="163" t="s">
        <v>440</v>
      </c>
      <c r="G132" s="164" t="s">
        <v>440</v>
      </c>
      <c r="H132" s="164" t="s">
        <v>440</v>
      </c>
      <c r="I132" s="164" t="s">
        <v>441</v>
      </c>
      <c r="J132" s="164" t="s">
        <v>117</v>
      </c>
      <c r="K132" s="164" t="s">
        <v>542</v>
      </c>
      <c r="L132" s="165">
        <v>22.5</v>
      </c>
      <c r="M132" s="158" t="s">
        <v>516</v>
      </c>
      <c r="N132" s="32" t="s">
        <v>517</v>
      </c>
      <c r="O132" s="159" t="s">
        <v>447</v>
      </c>
      <c r="P132" s="19">
        <v>8.732</v>
      </c>
      <c r="Q132" s="20">
        <v>0.426973847754979</v>
      </c>
      <c r="R132" s="17">
        <v>3.349</v>
      </c>
      <c r="S132" s="21">
        <v>0.17909959985065235</v>
      </c>
      <c r="T132" s="176">
        <v>2.60734547626157</v>
      </c>
      <c r="U132" s="18">
        <v>2.609157192418485</v>
      </c>
      <c r="V132" s="18">
        <v>0.08498489204474444</v>
      </c>
      <c r="W132" s="17">
        <v>5.479999999999999</v>
      </c>
      <c r="X132" s="18">
        <v>0.1866666666667029</v>
      </c>
      <c r="Y132" s="17">
        <v>2.7020000000000004</v>
      </c>
      <c r="Z132" s="18">
        <v>0.11811482172492296</v>
      </c>
      <c r="AA132" s="17">
        <v>2.0281273131014057</v>
      </c>
      <c r="AB132" s="19">
        <v>2.031511351221043</v>
      </c>
      <c r="AC132" s="18">
        <v>0.10994057815111288</v>
      </c>
      <c r="AD132" s="51" t="s">
        <v>534</v>
      </c>
      <c r="AE132" s="16">
        <v>32.61</v>
      </c>
      <c r="AF132" s="179">
        <v>0.6390035377358491</v>
      </c>
      <c r="AG132" s="179">
        <v>0.5869693396226415</v>
      </c>
      <c r="AH132" s="228">
        <v>6.07</v>
      </c>
      <c r="AI132" s="228">
        <v>13.143</v>
      </c>
      <c r="AJ132" s="46">
        <v>2264</v>
      </c>
      <c r="AK132" s="46">
        <v>1601</v>
      </c>
      <c r="AL132" s="46">
        <v>663</v>
      </c>
      <c r="AM132" s="46">
        <v>2960</v>
      </c>
      <c r="AN132" s="46">
        <v>696</v>
      </c>
      <c r="AO132" s="16">
        <v>6.266666666666667</v>
      </c>
      <c r="AP132" s="16">
        <v>68.95</v>
      </c>
      <c r="AQ132" s="16" t="s">
        <v>515</v>
      </c>
      <c r="AR132" s="16" t="s">
        <v>516</v>
      </c>
      <c r="AS132" s="46">
        <v>7</v>
      </c>
      <c r="AT132" s="16" t="s">
        <v>541</v>
      </c>
      <c r="AU132" s="16" t="s">
        <v>518</v>
      </c>
    </row>
    <row r="133" spans="1:47" ht="15.75">
      <c r="A133" s="74" t="s">
        <v>345</v>
      </c>
      <c r="B133" s="75">
        <v>1325</v>
      </c>
      <c r="C133" s="76" t="s">
        <v>346</v>
      </c>
      <c r="D133" s="16">
        <v>76</v>
      </c>
      <c r="E133" s="181" t="s">
        <v>442</v>
      </c>
      <c r="F133" s="163" t="s">
        <v>440</v>
      </c>
      <c r="G133" s="164" t="s">
        <v>440</v>
      </c>
      <c r="H133" s="164" t="s">
        <v>440</v>
      </c>
      <c r="I133" s="164" t="s">
        <v>443</v>
      </c>
      <c r="J133" s="164" t="s">
        <v>117</v>
      </c>
      <c r="K133" s="164" t="s">
        <v>542</v>
      </c>
      <c r="L133" s="165">
        <v>14.6</v>
      </c>
      <c r="M133" s="158" t="s">
        <v>517</v>
      </c>
      <c r="N133" s="32" t="s">
        <v>517</v>
      </c>
      <c r="O133" s="159" t="s">
        <v>447</v>
      </c>
      <c r="P133" s="19">
        <v>6.402000000000001</v>
      </c>
      <c r="Q133" s="20">
        <v>0.3412981752726376</v>
      </c>
      <c r="R133" s="17">
        <v>3.367</v>
      </c>
      <c r="S133" s="21">
        <v>0.13614126650080877</v>
      </c>
      <c r="T133" s="176">
        <v>1.9013959013959016</v>
      </c>
      <c r="U133" s="18">
        <v>1.9029812849035974</v>
      </c>
      <c r="V133" s="18">
        <v>0.10610635979742385</v>
      </c>
      <c r="W133" s="17">
        <v>4.115</v>
      </c>
      <c r="X133" s="18">
        <v>0.15226074127409578</v>
      </c>
      <c r="Y133" s="17">
        <v>2.917</v>
      </c>
      <c r="Z133" s="18">
        <v>0.0881980095517381</v>
      </c>
      <c r="AA133" s="17">
        <v>1.4106959204662326</v>
      </c>
      <c r="AB133" s="19">
        <v>1.4115068326198996</v>
      </c>
      <c r="AC133" s="18">
        <v>0.05899325600592062</v>
      </c>
      <c r="AD133" s="51" t="s">
        <v>533</v>
      </c>
      <c r="AE133" s="16">
        <v>27.52</v>
      </c>
      <c r="AF133" s="179">
        <v>0.681115107913669</v>
      </c>
      <c r="AG133" s="179">
        <v>0.37428057553956834</v>
      </c>
      <c r="AH133" s="228">
        <v>7.08</v>
      </c>
      <c r="AI133" s="228">
        <v>15.643</v>
      </c>
      <c r="AJ133" s="46">
        <v>2767</v>
      </c>
      <c r="AK133" s="46">
        <v>1832</v>
      </c>
      <c r="AL133" s="46">
        <v>935</v>
      </c>
      <c r="AM133" s="46">
        <v>3580</v>
      </c>
      <c r="AN133" s="46">
        <v>813</v>
      </c>
      <c r="AO133" s="16">
        <v>6.2</v>
      </c>
      <c r="AP133" s="16">
        <v>71.3</v>
      </c>
      <c r="AQ133" s="16" t="s">
        <v>514</v>
      </c>
      <c r="AR133" s="16" t="s">
        <v>516</v>
      </c>
      <c r="AS133" s="46">
        <v>7</v>
      </c>
      <c r="AT133" s="16" t="s">
        <v>541</v>
      </c>
      <c r="AU133" s="16" t="s">
        <v>518</v>
      </c>
    </row>
    <row r="134" spans="1:47" ht="15.75">
      <c r="A134" s="74" t="s">
        <v>347</v>
      </c>
      <c r="B134" s="75">
        <v>1332</v>
      </c>
      <c r="C134" s="76" t="s">
        <v>348</v>
      </c>
      <c r="D134" s="16">
        <v>89</v>
      </c>
      <c r="E134" s="181" t="s">
        <v>442</v>
      </c>
      <c r="F134" s="163" t="s">
        <v>440</v>
      </c>
      <c r="G134" s="164" t="s">
        <v>440</v>
      </c>
      <c r="H134" s="164" t="s">
        <v>440</v>
      </c>
      <c r="I134" s="164" t="s">
        <v>441</v>
      </c>
      <c r="J134" s="164" t="s">
        <v>117</v>
      </c>
      <c r="K134" s="164" t="s">
        <v>543</v>
      </c>
      <c r="L134" s="165">
        <v>16.3</v>
      </c>
      <c r="M134" s="158" t="s">
        <v>517</v>
      </c>
      <c r="N134" s="32" t="s">
        <v>517</v>
      </c>
      <c r="O134" s="159" t="s">
        <v>447</v>
      </c>
      <c r="P134" s="19">
        <v>7.413999999999999</v>
      </c>
      <c r="Q134" s="20">
        <v>0.42849089190374257</v>
      </c>
      <c r="R134" s="17">
        <v>3.4859999999999998</v>
      </c>
      <c r="S134" s="21">
        <v>0.25162582450050125</v>
      </c>
      <c r="T134" s="176">
        <v>2.12679288582903</v>
      </c>
      <c r="U134" s="18">
        <v>2.135185895302797</v>
      </c>
      <c r="V134" s="18">
        <v>0.17581059263231663</v>
      </c>
      <c r="W134" s="17">
        <v>4.836999999999999</v>
      </c>
      <c r="X134" s="18">
        <v>0.12867271142974687</v>
      </c>
      <c r="Y134" s="17">
        <v>2.847</v>
      </c>
      <c r="Z134" s="18">
        <v>0.09310090105781405</v>
      </c>
      <c r="AA134" s="17">
        <v>1.6989813839128904</v>
      </c>
      <c r="AB134" s="19">
        <v>1.6996769767592572</v>
      </c>
      <c r="AC134" s="18">
        <v>0.039633817058831566</v>
      </c>
      <c r="AD134" s="51" t="s">
        <v>533</v>
      </c>
      <c r="AE134" s="16">
        <v>27.23</v>
      </c>
      <c r="AF134" s="179">
        <v>0.6300632485533575</v>
      </c>
      <c r="AG134" s="179">
        <v>0.3481361862468039</v>
      </c>
      <c r="AH134" s="228">
        <v>7.07</v>
      </c>
      <c r="AI134" s="228">
        <v>13.414</v>
      </c>
      <c r="AJ134" s="46">
        <v>2656</v>
      </c>
      <c r="AK134" s="46">
        <v>1925</v>
      </c>
      <c r="AL134" s="46">
        <v>731</v>
      </c>
      <c r="AM134" s="46">
        <v>3623</v>
      </c>
      <c r="AN134" s="46">
        <v>967</v>
      </c>
      <c r="AO134" s="16">
        <v>6.533333333333333</v>
      </c>
      <c r="AP134" s="16">
        <v>71.2</v>
      </c>
      <c r="AQ134" s="16" t="s">
        <v>514</v>
      </c>
      <c r="AR134" s="16" t="s">
        <v>516</v>
      </c>
      <c r="AS134" s="46">
        <v>7</v>
      </c>
      <c r="AT134" s="16" t="s">
        <v>541</v>
      </c>
      <c r="AU134" s="16" t="s">
        <v>518</v>
      </c>
    </row>
    <row r="135" spans="1:47" ht="15.75">
      <c r="A135" s="74" t="s">
        <v>349</v>
      </c>
      <c r="B135" s="75">
        <v>1333</v>
      </c>
      <c r="C135" s="76" t="s">
        <v>54</v>
      </c>
      <c r="D135" s="16">
        <v>83</v>
      </c>
      <c r="E135" s="181" t="s">
        <v>442</v>
      </c>
      <c r="F135" s="163" t="s">
        <v>440</v>
      </c>
      <c r="G135" s="164" t="s">
        <v>440</v>
      </c>
      <c r="H135" s="164" t="s">
        <v>440</v>
      </c>
      <c r="I135" s="164" t="s">
        <v>441</v>
      </c>
      <c r="J135" s="164" t="s">
        <v>538</v>
      </c>
      <c r="K135" s="164" t="s">
        <v>448</v>
      </c>
      <c r="L135" s="165">
        <v>11.4</v>
      </c>
      <c r="M135" s="158" t="s">
        <v>517</v>
      </c>
      <c r="N135" s="32" t="s">
        <v>517</v>
      </c>
      <c r="O135" s="159" t="s">
        <v>447</v>
      </c>
      <c r="P135" s="19" t="s">
        <v>536</v>
      </c>
      <c r="Q135" s="20" t="s">
        <v>536</v>
      </c>
      <c r="R135" s="17" t="s">
        <v>536</v>
      </c>
      <c r="S135" s="21" t="s">
        <v>536</v>
      </c>
      <c r="T135" s="176" t="s">
        <v>536</v>
      </c>
      <c r="U135" s="18" t="s">
        <v>536</v>
      </c>
      <c r="V135" s="18" t="s">
        <v>536</v>
      </c>
      <c r="W135" s="17" t="s">
        <v>536</v>
      </c>
      <c r="X135" s="18" t="s">
        <v>536</v>
      </c>
      <c r="Y135" s="17" t="s">
        <v>536</v>
      </c>
      <c r="Z135" s="18" t="s">
        <v>536</v>
      </c>
      <c r="AA135" s="17" t="s">
        <v>536</v>
      </c>
      <c r="AB135" s="19" t="s">
        <v>536</v>
      </c>
      <c r="AC135" s="18" t="s">
        <v>536</v>
      </c>
      <c r="AD135" s="51" t="s">
        <v>536</v>
      </c>
      <c r="AE135" s="16" t="s">
        <v>536</v>
      </c>
      <c r="AF135" s="179" t="s">
        <v>536</v>
      </c>
      <c r="AG135" s="179" t="s">
        <v>536</v>
      </c>
      <c r="AH135" s="228"/>
      <c r="AI135" s="228" t="s">
        <v>536</v>
      </c>
      <c r="AJ135" s="46" t="s">
        <v>536</v>
      </c>
      <c r="AK135" s="46" t="s">
        <v>536</v>
      </c>
      <c r="AL135" s="46" t="s">
        <v>536</v>
      </c>
      <c r="AM135" s="46" t="s">
        <v>536</v>
      </c>
      <c r="AN135" s="46" t="s">
        <v>536</v>
      </c>
      <c r="AO135" s="16" t="s">
        <v>536</v>
      </c>
      <c r="AP135" s="16" t="s">
        <v>536</v>
      </c>
      <c r="AQ135" s="16" t="s">
        <v>536</v>
      </c>
      <c r="AR135" s="16" t="s">
        <v>536</v>
      </c>
      <c r="AS135" s="46" t="s">
        <v>536</v>
      </c>
      <c r="AT135" s="16" t="s">
        <v>536</v>
      </c>
      <c r="AU135" s="16" t="s">
        <v>536</v>
      </c>
    </row>
    <row r="136" spans="1:47" ht="15.75">
      <c r="A136" s="74" t="s">
        <v>350</v>
      </c>
      <c r="B136" s="75">
        <v>1355</v>
      </c>
      <c r="C136" s="76" t="s">
        <v>351</v>
      </c>
      <c r="D136" s="16">
        <v>102</v>
      </c>
      <c r="E136" s="181" t="s">
        <v>442</v>
      </c>
      <c r="F136" s="163" t="s">
        <v>440</v>
      </c>
      <c r="G136" s="164" t="s">
        <v>440</v>
      </c>
      <c r="H136" s="164" t="s">
        <v>440</v>
      </c>
      <c r="I136" s="164" t="s">
        <v>441</v>
      </c>
      <c r="J136" s="164" t="s">
        <v>117</v>
      </c>
      <c r="K136" s="164" t="s">
        <v>542</v>
      </c>
      <c r="L136" s="165">
        <v>17.5</v>
      </c>
      <c r="M136" s="158" t="s">
        <v>517</v>
      </c>
      <c r="N136" s="32" t="s">
        <v>517</v>
      </c>
      <c r="O136" s="159" t="s">
        <v>447</v>
      </c>
      <c r="P136" s="19">
        <v>7.926</v>
      </c>
      <c r="Q136" s="20">
        <v>0.3877341586419247</v>
      </c>
      <c r="R136" s="17">
        <v>3.532000000000001</v>
      </c>
      <c r="S136" s="21">
        <v>0.21734764779034135</v>
      </c>
      <c r="T136" s="176">
        <v>2.2440543601359</v>
      </c>
      <c r="U136" s="18">
        <v>2.2499325090095743</v>
      </c>
      <c r="V136" s="18">
        <v>0.14884405097312356</v>
      </c>
      <c r="W136" s="17">
        <v>5.223000000000001</v>
      </c>
      <c r="X136" s="18">
        <v>0.17707813717867305</v>
      </c>
      <c r="Y136" s="17">
        <v>2.941</v>
      </c>
      <c r="Z136" s="18">
        <v>0.08047774019358776</v>
      </c>
      <c r="AA136" s="17">
        <v>1.775926555593336</v>
      </c>
      <c r="AB136" s="19">
        <v>1.777616717162245</v>
      </c>
      <c r="AC136" s="18">
        <v>0.0898080528737563</v>
      </c>
      <c r="AD136" s="51" t="s">
        <v>534</v>
      </c>
      <c r="AE136" s="16">
        <v>35.43</v>
      </c>
      <c r="AF136" s="179">
        <v>0.6584090626167061</v>
      </c>
      <c r="AG136" s="179">
        <v>0.40084650815386536</v>
      </c>
      <c r="AH136" s="228">
        <v>6.49</v>
      </c>
      <c r="AI136" s="228">
        <v>13.396</v>
      </c>
      <c r="AJ136" s="46">
        <v>2443</v>
      </c>
      <c r="AK136" s="46">
        <v>1890</v>
      </c>
      <c r="AL136" s="46">
        <v>553</v>
      </c>
      <c r="AM136" s="46">
        <v>3166</v>
      </c>
      <c r="AN136" s="46">
        <v>723</v>
      </c>
      <c r="AO136" s="16">
        <v>6.6</v>
      </c>
      <c r="AP136" s="16">
        <v>67.35</v>
      </c>
      <c r="AQ136" s="16" t="s">
        <v>514</v>
      </c>
      <c r="AR136" s="16" t="s">
        <v>516</v>
      </c>
      <c r="AS136" s="46">
        <v>7</v>
      </c>
      <c r="AT136" s="16" t="s">
        <v>541</v>
      </c>
      <c r="AU136" s="16" t="s">
        <v>518</v>
      </c>
    </row>
    <row r="137" spans="1:47" ht="15.75">
      <c r="A137" s="74" t="s">
        <v>352</v>
      </c>
      <c r="B137" s="75">
        <v>1385</v>
      </c>
      <c r="C137" s="76" t="s">
        <v>353</v>
      </c>
      <c r="D137" s="16">
        <v>93</v>
      </c>
      <c r="E137" s="181" t="s">
        <v>442</v>
      </c>
      <c r="F137" s="163" t="s">
        <v>440</v>
      </c>
      <c r="G137" s="164" t="s">
        <v>440</v>
      </c>
      <c r="H137" s="164" t="s">
        <v>440</v>
      </c>
      <c r="I137" s="164" t="s">
        <v>441</v>
      </c>
      <c r="J137" s="164" t="s">
        <v>117</v>
      </c>
      <c r="K137" s="164" t="s">
        <v>542</v>
      </c>
      <c r="L137" s="165">
        <v>14.8</v>
      </c>
      <c r="M137" s="158" t="s">
        <v>517</v>
      </c>
      <c r="N137" s="32" t="s">
        <v>517</v>
      </c>
      <c r="O137" s="159" t="s">
        <v>447</v>
      </c>
      <c r="P137" s="19">
        <v>7.285000000000001</v>
      </c>
      <c r="Q137" s="20">
        <v>1.3922423958811438</v>
      </c>
      <c r="R137" s="17">
        <v>3.378</v>
      </c>
      <c r="S137" s="21">
        <v>0.21456933611305845</v>
      </c>
      <c r="T137" s="176">
        <v>2.15660153937241</v>
      </c>
      <c r="U137" s="18">
        <v>2.1571556805278087</v>
      </c>
      <c r="V137" s="18">
        <v>0.40857411745545213</v>
      </c>
      <c r="W137" s="17">
        <v>5.1579999999999995</v>
      </c>
      <c r="X137" s="18">
        <v>0.31793779964713853</v>
      </c>
      <c r="Y137" s="17">
        <v>2.8739999999999997</v>
      </c>
      <c r="Z137" s="18">
        <v>0.11625642156697004</v>
      </c>
      <c r="AA137" s="17">
        <v>1.7947112038970077</v>
      </c>
      <c r="AB137" s="19">
        <v>1.7979206815708182</v>
      </c>
      <c r="AC137" s="18">
        <v>0.139085905615105</v>
      </c>
      <c r="AD137" s="51" t="s">
        <v>533</v>
      </c>
      <c r="AE137" s="16">
        <v>31.58</v>
      </c>
      <c r="AF137" s="179">
        <v>0.6824454666864519</v>
      </c>
      <c r="AG137" s="179">
        <v>0.24810802789731412</v>
      </c>
      <c r="AH137" s="228">
        <v>6.74</v>
      </c>
      <c r="AI137" s="228">
        <v>15.513</v>
      </c>
      <c r="AJ137" s="46">
        <v>2649</v>
      </c>
      <c r="AK137" s="46">
        <v>1791</v>
      </c>
      <c r="AL137" s="46">
        <v>858</v>
      </c>
      <c r="AM137" s="46">
        <v>3468</v>
      </c>
      <c r="AN137" s="46">
        <v>819</v>
      </c>
      <c r="AO137" s="16">
        <v>6.4</v>
      </c>
      <c r="AP137" s="16">
        <v>69.75</v>
      </c>
      <c r="AQ137" s="16" t="s">
        <v>514</v>
      </c>
      <c r="AR137" s="16" t="s">
        <v>516</v>
      </c>
      <c r="AS137" s="46">
        <v>7</v>
      </c>
      <c r="AT137" s="16" t="s">
        <v>541</v>
      </c>
      <c r="AU137" s="16" t="s">
        <v>518</v>
      </c>
    </row>
    <row r="138" spans="1:47" ht="15.75">
      <c r="A138" s="78" t="s">
        <v>354</v>
      </c>
      <c r="B138" s="75">
        <v>1395</v>
      </c>
      <c r="C138" s="76" t="s">
        <v>53</v>
      </c>
      <c r="D138" s="16">
        <v>90</v>
      </c>
      <c r="E138" s="181" t="s">
        <v>445</v>
      </c>
      <c r="F138" s="163" t="s">
        <v>440</v>
      </c>
      <c r="G138" s="164" t="s">
        <v>440</v>
      </c>
      <c r="H138" s="164" t="s">
        <v>440</v>
      </c>
      <c r="I138" s="164" t="s">
        <v>443</v>
      </c>
      <c r="J138" s="164" t="s">
        <v>117</v>
      </c>
      <c r="K138" s="164" t="s">
        <v>542</v>
      </c>
      <c r="L138" s="165">
        <v>15.2</v>
      </c>
      <c r="M138" s="158" t="s">
        <v>517</v>
      </c>
      <c r="N138" s="32" t="s">
        <v>517</v>
      </c>
      <c r="O138" s="159" t="s">
        <v>540</v>
      </c>
      <c r="P138" s="19" t="s">
        <v>536</v>
      </c>
      <c r="Q138" s="20" t="s">
        <v>536</v>
      </c>
      <c r="R138" s="17" t="s">
        <v>536</v>
      </c>
      <c r="S138" s="21" t="s">
        <v>536</v>
      </c>
      <c r="T138" s="176" t="s">
        <v>536</v>
      </c>
      <c r="U138" s="18" t="s">
        <v>536</v>
      </c>
      <c r="V138" s="18" t="s">
        <v>536</v>
      </c>
      <c r="W138" s="17" t="s">
        <v>536</v>
      </c>
      <c r="X138" s="18" t="s">
        <v>536</v>
      </c>
      <c r="Y138" s="17" t="s">
        <v>536</v>
      </c>
      <c r="Z138" s="18" t="s">
        <v>536</v>
      </c>
      <c r="AA138" s="17" t="s">
        <v>536</v>
      </c>
      <c r="AB138" s="19" t="s">
        <v>536</v>
      </c>
      <c r="AC138" s="18" t="s">
        <v>536</v>
      </c>
      <c r="AD138" s="51" t="s">
        <v>536</v>
      </c>
      <c r="AE138" s="16" t="s">
        <v>536</v>
      </c>
      <c r="AF138" s="179" t="s">
        <v>536</v>
      </c>
      <c r="AG138" s="179" t="s">
        <v>536</v>
      </c>
      <c r="AH138" s="228"/>
      <c r="AI138" s="228" t="s">
        <v>536</v>
      </c>
      <c r="AJ138" s="46" t="s">
        <v>536</v>
      </c>
      <c r="AK138" s="46" t="s">
        <v>536</v>
      </c>
      <c r="AL138" s="46" t="s">
        <v>536</v>
      </c>
      <c r="AM138" s="46" t="s">
        <v>536</v>
      </c>
      <c r="AN138" s="46" t="s">
        <v>536</v>
      </c>
      <c r="AO138" s="16" t="s">
        <v>536</v>
      </c>
      <c r="AP138" s="16" t="s">
        <v>536</v>
      </c>
      <c r="AQ138" s="16" t="s">
        <v>536</v>
      </c>
      <c r="AR138" s="16" t="s">
        <v>536</v>
      </c>
      <c r="AS138" s="46" t="s">
        <v>536</v>
      </c>
      <c r="AT138" s="16" t="s">
        <v>536</v>
      </c>
      <c r="AU138" s="16" t="s">
        <v>536</v>
      </c>
    </row>
    <row r="139" spans="1:47" ht="15.75">
      <c r="A139" s="77" t="s">
        <v>355</v>
      </c>
      <c r="B139" s="75">
        <v>1408</v>
      </c>
      <c r="C139" s="76" t="s">
        <v>356</v>
      </c>
      <c r="D139" s="16">
        <v>90</v>
      </c>
      <c r="E139" s="181" t="s">
        <v>442</v>
      </c>
      <c r="F139" s="163" t="s">
        <v>440</v>
      </c>
      <c r="G139" s="164" t="s">
        <v>440</v>
      </c>
      <c r="H139" s="164" t="s">
        <v>440</v>
      </c>
      <c r="I139" s="164" t="s">
        <v>441</v>
      </c>
      <c r="J139" s="164" t="s">
        <v>117</v>
      </c>
      <c r="K139" s="164" t="s">
        <v>542</v>
      </c>
      <c r="L139" s="165">
        <v>17</v>
      </c>
      <c r="M139" s="158" t="s">
        <v>517</v>
      </c>
      <c r="N139" s="32" t="s">
        <v>517</v>
      </c>
      <c r="O139" s="159" t="s">
        <v>447</v>
      </c>
      <c r="P139" s="19">
        <v>8.407999999999998</v>
      </c>
      <c r="Q139" s="20">
        <v>0.4673756519118478</v>
      </c>
      <c r="R139" s="17">
        <v>3.4509999999999996</v>
      </c>
      <c r="S139" s="21">
        <v>0.1965508133339158</v>
      </c>
      <c r="T139" s="176">
        <v>2.4363952477542736</v>
      </c>
      <c r="U139" s="18">
        <v>2.4416592349107047</v>
      </c>
      <c r="V139" s="18">
        <v>0.16738159607495007</v>
      </c>
      <c r="W139" s="17">
        <v>5.991</v>
      </c>
      <c r="X139" s="18">
        <v>0.3360704291265999</v>
      </c>
      <c r="Y139" s="17">
        <v>2.7809999999999997</v>
      </c>
      <c r="Z139" s="18">
        <v>0.07823753006782272</v>
      </c>
      <c r="AA139" s="17">
        <v>2.1542610571736787</v>
      </c>
      <c r="AB139" s="19">
        <v>2.1548269418605184</v>
      </c>
      <c r="AC139" s="18">
        <v>0.1163702980342772</v>
      </c>
      <c r="AD139" s="51" t="s">
        <v>534</v>
      </c>
      <c r="AE139" s="16">
        <v>32.27</v>
      </c>
      <c r="AF139" s="179">
        <v>0.6608282246966095</v>
      </c>
      <c r="AG139" s="179">
        <v>0.1817840610534217</v>
      </c>
      <c r="AH139" s="228">
        <v>7.16</v>
      </c>
      <c r="AI139" s="228">
        <v>14.172</v>
      </c>
      <c r="AJ139" s="46">
        <v>2143</v>
      </c>
      <c r="AK139" s="46">
        <v>1637</v>
      </c>
      <c r="AL139" s="46">
        <v>506</v>
      </c>
      <c r="AM139" s="46">
        <v>3015</v>
      </c>
      <c r="AN139" s="46">
        <v>872</v>
      </c>
      <c r="AO139" s="16">
        <v>6.333333333333333</v>
      </c>
      <c r="AP139" s="16">
        <v>66.75</v>
      </c>
      <c r="AQ139" s="16" t="s">
        <v>515</v>
      </c>
      <c r="AR139" s="16" t="s">
        <v>516</v>
      </c>
      <c r="AS139" s="46">
        <v>7</v>
      </c>
      <c r="AT139" s="16" t="s">
        <v>541</v>
      </c>
      <c r="AU139" s="16" t="s">
        <v>518</v>
      </c>
    </row>
    <row r="140" spans="1:47" ht="15.75">
      <c r="A140" s="77" t="s">
        <v>357</v>
      </c>
      <c r="B140" s="75">
        <v>1473</v>
      </c>
      <c r="C140" s="76" t="s">
        <v>52</v>
      </c>
      <c r="D140" s="16">
        <v>72</v>
      </c>
      <c r="E140" s="181" t="s">
        <v>449</v>
      </c>
      <c r="F140" s="163" t="s">
        <v>440</v>
      </c>
      <c r="G140" s="164" t="s">
        <v>440</v>
      </c>
      <c r="H140" s="164" t="s">
        <v>440</v>
      </c>
      <c r="I140" s="164" t="s">
        <v>443</v>
      </c>
      <c r="J140" s="164" t="s">
        <v>117</v>
      </c>
      <c r="K140" s="164" t="s">
        <v>542</v>
      </c>
      <c r="L140" s="165">
        <v>14.3</v>
      </c>
      <c r="M140" s="158" t="s">
        <v>517</v>
      </c>
      <c r="N140" s="32" t="s">
        <v>517</v>
      </c>
      <c r="O140" s="159" t="s">
        <v>447</v>
      </c>
      <c r="P140" s="19" t="s">
        <v>536</v>
      </c>
      <c r="Q140" s="20" t="s">
        <v>536</v>
      </c>
      <c r="R140" s="17" t="s">
        <v>536</v>
      </c>
      <c r="S140" s="21" t="s">
        <v>536</v>
      </c>
      <c r="T140" s="176" t="s">
        <v>536</v>
      </c>
      <c r="U140" s="18" t="s">
        <v>536</v>
      </c>
      <c r="V140" s="18" t="s">
        <v>536</v>
      </c>
      <c r="W140" s="17" t="s">
        <v>536</v>
      </c>
      <c r="X140" s="18" t="s">
        <v>536</v>
      </c>
      <c r="Y140" s="17" t="s">
        <v>536</v>
      </c>
      <c r="Z140" s="18" t="s">
        <v>536</v>
      </c>
      <c r="AA140" s="17" t="s">
        <v>536</v>
      </c>
      <c r="AB140" s="19" t="s">
        <v>536</v>
      </c>
      <c r="AC140" s="18" t="s">
        <v>536</v>
      </c>
      <c r="AD140" s="51" t="s">
        <v>536</v>
      </c>
      <c r="AE140" s="16" t="s">
        <v>536</v>
      </c>
      <c r="AF140" s="179" t="s">
        <v>536</v>
      </c>
      <c r="AG140" s="179" t="s">
        <v>536</v>
      </c>
      <c r="AH140" s="228"/>
      <c r="AI140" s="228" t="s">
        <v>536</v>
      </c>
      <c r="AJ140" s="46" t="s">
        <v>536</v>
      </c>
      <c r="AK140" s="46" t="s">
        <v>536</v>
      </c>
      <c r="AL140" s="46" t="s">
        <v>536</v>
      </c>
      <c r="AM140" s="46" t="s">
        <v>536</v>
      </c>
      <c r="AN140" s="46" t="s">
        <v>536</v>
      </c>
      <c r="AO140" s="16" t="s">
        <v>536</v>
      </c>
      <c r="AP140" s="16" t="s">
        <v>536</v>
      </c>
      <c r="AQ140" s="16" t="s">
        <v>536</v>
      </c>
      <c r="AR140" s="16" t="s">
        <v>536</v>
      </c>
      <c r="AS140" s="46" t="s">
        <v>536</v>
      </c>
      <c r="AT140" s="16" t="s">
        <v>536</v>
      </c>
      <c r="AU140" s="16" t="s">
        <v>536</v>
      </c>
    </row>
    <row r="141" spans="1:47" ht="15.75">
      <c r="A141" s="77" t="s">
        <v>358</v>
      </c>
      <c r="B141" s="75">
        <v>1484</v>
      </c>
      <c r="C141" s="76" t="s">
        <v>359</v>
      </c>
      <c r="D141" s="16">
        <v>87</v>
      </c>
      <c r="E141" s="181" t="s">
        <v>442</v>
      </c>
      <c r="F141" s="163" t="s">
        <v>440</v>
      </c>
      <c r="G141" s="164" t="s">
        <v>440</v>
      </c>
      <c r="H141" s="164" t="s">
        <v>440</v>
      </c>
      <c r="I141" s="164" t="s">
        <v>441</v>
      </c>
      <c r="J141" s="164" t="s">
        <v>117</v>
      </c>
      <c r="K141" s="164" t="s">
        <v>542</v>
      </c>
      <c r="L141" s="165">
        <v>18.4</v>
      </c>
      <c r="M141" s="158" t="s">
        <v>517</v>
      </c>
      <c r="N141" s="32" t="s">
        <v>517</v>
      </c>
      <c r="O141" s="159" t="s">
        <v>447</v>
      </c>
      <c r="P141" s="19">
        <v>6.795</v>
      </c>
      <c r="Q141" s="20">
        <v>0.2829310870159077</v>
      </c>
      <c r="R141" s="17">
        <v>2.9669999999999996</v>
      </c>
      <c r="S141" s="21">
        <v>0.17262998323325487</v>
      </c>
      <c r="T141" s="176">
        <v>2.290192113245703</v>
      </c>
      <c r="U141" s="18">
        <v>2.294469066871396</v>
      </c>
      <c r="V141" s="18">
        <v>0.11397511949098908</v>
      </c>
      <c r="W141" s="17">
        <v>4.359999999999999</v>
      </c>
      <c r="X141" s="18">
        <v>0.1136270703270999</v>
      </c>
      <c r="Y141" s="17">
        <v>2.668</v>
      </c>
      <c r="Z141" s="18">
        <v>0.1375015151431598</v>
      </c>
      <c r="AA141" s="17">
        <v>1.634182908545727</v>
      </c>
      <c r="AB141" s="19">
        <v>1.6385370964617731</v>
      </c>
      <c r="AC141" s="18">
        <v>0.10265110640189624</v>
      </c>
      <c r="AD141" s="51" t="s">
        <v>533</v>
      </c>
      <c r="AE141" s="16">
        <v>24.34</v>
      </c>
      <c r="AF141" s="179">
        <v>0.734277447845287</v>
      </c>
      <c r="AG141" s="179">
        <v>0.464747982335922</v>
      </c>
      <c r="AH141" s="228">
        <v>5</v>
      </c>
      <c r="AI141" s="228">
        <v>18.868</v>
      </c>
      <c r="AJ141" s="46">
        <v>2772</v>
      </c>
      <c r="AK141" s="46">
        <v>1868</v>
      </c>
      <c r="AL141" s="46">
        <v>904</v>
      </c>
      <c r="AM141" s="46">
        <v>3221</v>
      </c>
      <c r="AN141" s="46">
        <v>449</v>
      </c>
      <c r="AO141" s="16">
        <v>6.466666666666667</v>
      </c>
      <c r="AP141" s="16">
        <v>68.15</v>
      </c>
      <c r="AQ141" s="16" t="s">
        <v>515</v>
      </c>
      <c r="AR141" s="16" t="s">
        <v>516</v>
      </c>
      <c r="AS141" s="46">
        <v>7</v>
      </c>
      <c r="AT141" s="16" t="s">
        <v>541</v>
      </c>
      <c r="AU141" s="16" t="s">
        <v>518</v>
      </c>
    </row>
    <row r="142" spans="1:47" ht="15.75">
      <c r="A142" s="77" t="s">
        <v>360</v>
      </c>
      <c r="B142" s="75">
        <v>1486</v>
      </c>
      <c r="C142" s="76" t="s">
        <v>361</v>
      </c>
      <c r="D142" s="16">
        <v>100</v>
      </c>
      <c r="E142" s="181" t="s">
        <v>442</v>
      </c>
      <c r="F142" s="163" t="s">
        <v>440</v>
      </c>
      <c r="G142" s="164" t="s">
        <v>440</v>
      </c>
      <c r="H142" s="164" t="s">
        <v>440</v>
      </c>
      <c r="I142" s="164" t="s">
        <v>441</v>
      </c>
      <c r="J142" s="164" t="s">
        <v>117</v>
      </c>
      <c r="K142" s="164" t="s">
        <v>543</v>
      </c>
      <c r="L142" s="165">
        <v>18.7</v>
      </c>
      <c r="M142" s="158" t="s">
        <v>517</v>
      </c>
      <c r="N142" s="32" t="s">
        <v>517</v>
      </c>
      <c r="O142" s="159" t="s">
        <v>447</v>
      </c>
      <c r="P142" s="19">
        <v>10.075999999999999</v>
      </c>
      <c r="Q142" s="20">
        <v>0.5179703981245979</v>
      </c>
      <c r="R142" s="17">
        <v>2.858</v>
      </c>
      <c r="S142" s="21">
        <v>0.15002222057637224</v>
      </c>
      <c r="T142" s="176">
        <v>3.52554233729881</v>
      </c>
      <c r="U142" s="18">
        <v>3.5321725563172364</v>
      </c>
      <c r="V142" s="18">
        <v>0.22141902923386814</v>
      </c>
      <c r="W142" s="17">
        <v>6.812</v>
      </c>
      <c r="X142" s="18">
        <v>0.2215500946613131</v>
      </c>
      <c r="Y142" s="17">
        <v>2.445</v>
      </c>
      <c r="Z142" s="18">
        <v>0.07763876465901642</v>
      </c>
      <c r="AA142" s="17">
        <v>2.7860940695296526</v>
      </c>
      <c r="AB142" s="19">
        <v>2.7899761554619023</v>
      </c>
      <c r="AC142" s="18">
        <v>0.1572837071907062</v>
      </c>
      <c r="AD142" s="51" t="s">
        <v>535</v>
      </c>
      <c r="AE142" s="16">
        <v>32.04</v>
      </c>
      <c r="AF142" s="179">
        <v>0.6805393491507844</v>
      </c>
      <c r="AG142" s="179">
        <v>0.3529106702969013</v>
      </c>
      <c r="AH142" s="228">
        <v>6.41</v>
      </c>
      <c r="AI142" s="228">
        <v>14.859</v>
      </c>
      <c r="AJ142" s="46">
        <v>2683</v>
      </c>
      <c r="AK142" s="46">
        <v>1792</v>
      </c>
      <c r="AL142" s="46">
        <v>891</v>
      </c>
      <c r="AM142" s="46">
        <v>3480</v>
      </c>
      <c r="AN142" s="46">
        <v>797</v>
      </c>
      <c r="AO142" s="16">
        <v>6.333333333333333</v>
      </c>
      <c r="AP142" s="16">
        <v>71.3</v>
      </c>
      <c r="AQ142" s="16" t="s">
        <v>514</v>
      </c>
      <c r="AR142" s="16" t="s">
        <v>517</v>
      </c>
      <c r="AS142" s="46">
        <v>7</v>
      </c>
      <c r="AT142" s="16" t="s">
        <v>541</v>
      </c>
      <c r="AU142" s="16" t="s">
        <v>518</v>
      </c>
    </row>
    <row r="143" spans="1:47" ht="15.75">
      <c r="A143" s="77" t="s">
        <v>362</v>
      </c>
      <c r="B143" s="75">
        <v>1488</v>
      </c>
      <c r="C143" s="76" t="s">
        <v>51</v>
      </c>
      <c r="D143" s="16">
        <v>91</v>
      </c>
      <c r="E143" s="181" t="s">
        <v>442</v>
      </c>
      <c r="F143" s="163" t="s">
        <v>440</v>
      </c>
      <c r="G143" s="164" t="s">
        <v>440</v>
      </c>
      <c r="H143" s="164" t="s">
        <v>440</v>
      </c>
      <c r="I143" s="164" t="s">
        <v>441</v>
      </c>
      <c r="J143" s="164" t="s">
        <v>117</v>
      </c>
      <c r="K143" s="164" t="s">
        <v>543</v>
      </c>
      <c r="L143" s="165">
        <v>23.1</v>
      </c>
      <c r="M143" s="158" t="s">
        <v>517</v>
      </c>
      <c r="N143" s="32" t="s">
        <v>517</v>
      </c>
      <c r="O143" s="159" t="s">
        <v>447</v>
      </c>
      <c r="P143" s="19" t="s">
        <v>536</v>
      </c>
      <c r="Q143" s="20" t="s">
        <v>536</v>
      </c>
      <c r="R143" s="17" t="s">
        <v>536</v>
      </c>
      <c r="S143" s="21" t="s">
        <v>536</v>
      </c>
      <c r="T143" s="176" t="s">
        <v>536</v>
      </c>
      <c r="U143" s="18" t="s">
        <v>536</v>
      </c>
      <c r="V143" s="18" t="s">
        <v>536</v>
      </c>
      <c r="W143" s="17" t="s">
        <v>536</v>
      </c>
      <c r="X143" s="18" t="s">
        <v>536</v>
      </c>
      <c r="Y143" s="17" t="s">
        <v>536</v>
      </c>
      <c r="Z143" s="18" t="s">
        <v>536</v>
      </c>
      <c r="AA143" s="17" t="s">
        <v>536</v>
      </c>
      <c r="AB143" s="19" t="s">
        <v>536</v>
      </c>
      <c r="AC143" s="18" t="s">
        <v>536</v>
      </c>
      <c r="AD143" s="51" t="s">
        <v>536</v>
      </c>
      <c r="AE143" s="16" t="s">
        <v>536</v>
      </c>
      <c r="AF143" s="179" t="s">
        <v>536</v>
      </c>
      <c r="AG143" s="179" t="s">
        <v>536</v>
      </c>
      <c r="AH143" s="228"/>
      <c r="AI143" s="228" t="s">
        <v>536</v>
      </c>
      <c r="AJ143" s="46" t="s">
        <v>536</v>
      </c>
      <c r="AK143" s="46" t="s">
        <v>536</v>
      </c>
      <c r="AL143" s="46" t="s">
        <v>536</v>
      </c>
      <c r="AM143" s="46" t="s">
        <v>536</v>
      </c>
      <c r="AN143" s="46" t="s">
        <v>536</v>
      </c>
      <c r="AO143" s="16" t="s">
        <v>536</v>
      </c>
      <c r="AP143" s="16" t="s">
        <v>536</v>
      </c>
      <c r="AQ143" s="16" t="s">
        <v>536</v>
      </c>
      <c r="AR143" s="16" t="s">
        <v>536</v>
      </c>
      <c r="AS143" s="46" t="s">
        <v>536</v>
      </c>
      <c r="AT143" s="16" t="s">
        <v>536</v>
      </c>
      <c r="AU143" s="16" t="s">
        <v>536</v>
      </c>
    </row>
    <row r="144" spans="1:47" ht="15.75">
      <c r="A144" s="77" t="s">
        <v>363</v>
      </c>
      <c r="B144" s="75">
        <v>1489</v>
      </c>
      <c r="C144" s="76" t="s">
        <v>50</v>
      </c>
      <c r="D144" s="16">
        <v>74</v>
      </c>
      <c r="E144" s="181" t="s">
        <v>442</v>
      </c>
      <c r="F144" s="163" t="s">
        <v>440</v>
      </c>
      <c r="G144" s="164" t="s">
        <v>440</v>
      </c>
      <c r="H144" s="164" t="s">
        <v>440</v>
      </c>
      <c r="I144" s="164" t="s">
        <v>443</v>
      </c>
      <c r="J144" s="164" t="s">
        <v>117</v>
      </c>
      <c r="K144" s="164" t="s">
        <v>542</v>
      </c>
      <c r="L144" s="165">
        <v>17.9</v>
      </c>
      <c r="M144" s="158" t="s">
        <v>517</v>
      </c>
      <c r="N144" s="32" t="s">
        <v>517</v>
      </c>
      <c r="O144" s="159" t="s">
        <v>447</v>
      </c>
      <c r="P144" s="19" t="s">
        <v>536</v>
      </c>
      <c r="Q144" s="20" t="s">
        <v>536</v>
      </c>
      <c r="R144" s="17" t="s">
        <v>536</v>
      </c>
      <c r="S144" s="21" t="s">
        <v>536</v>
      </c>
      <c r="T144" s="176" t="s">
        <v>536</v>
      </c>
      <c r="U144" s="18" t="s">
        <v>536</v>
      </c>
      <c r="V144" s="18" t="s">
        <v>536</v>
      </c>
      <c r="W144" s="17" t="s">
        <v>536</v>
      </c>
      <c r="X144" s="18" t="s">
        <v>536</v>
      </c>
      <c r="Y144" s="17" t="s">
        <v>536</v>
      </c>
      <c r="Z144" s="18" t="s">
        <v>536</v>
      </c>
      <c r="AA144" s="17" t="s">
        <v>536</v>
      </c>
      <c r="AB144" s="19" t="s">
        <v>536</v>
      </c>
      <c r="AC144" s="18" t="s">
        <v>536</v>
      </c>
      <c r="AD144" s="51" t="s">
        <v>536</v>
      </c>
      <c r="AE144" s="16" t="s">
        <v>536</v>
      </c>
      <c r="AF144" s="179" t="s">
        <v>536</v>
      </c>
      <c r="AG144" s="179" t="s">
        <v>536</v>
      </c>
      <c r="AH144" s="228"/>
      <c r="AI144" s="228" t="s">
        <v>536</v>
      </c>
      <c r="AJ144" s="46" t="s">
        <v>536</v>
      </c>
      <c r="AK144" s="46" t="s">
        <v>536</v>
      </c>
      <c r="AL144" s="46" t="s">
        <v>536</v>
      </c>
      <c r="AM144" s="46" t="s">
        <v>536</v>
      </c>
      <c r="AN144" s="46" t="s">
        <v>536</v>
      </c>
      <c r="AO144" s="16" t="s">
        <v>536</v>
      </c>
      <c r="AP144" s="16" t="s">
        <v>536</v>
      </c>
      <c r="AQ144" s="16" t="s">
        <v>536</v>
      </c>
      <c r="AR144" s="16" t="s">
        <v>536</v>
      </c>
      <c r="AS144" s="46" t="s">
        <v>536</v>
      </c>
      <c r="AT144" s="16" t="s">
        <v>536</v>
      </c>
      <c r="AU144" s="16" t="s">
        <v>536</v>
      </c>
    </row>
    <row r="145" spans="1:47" ht="15.75">
      <c r="A145" s="77" t="s">
        <v>364</v>
      </c>
      <c r="B145" s="75">
        <v>1491</v>
      </c>
      <c r="C145" s="76" t="s">
        <v>365</v>
      </c>
      <c r="D145" s="16">
        <v>77</v>
      </c>
      <c r="E145" s="181" t="s">
        <v>449</v>
      </c>
      <c r="F145" s="163" t="s">
        <v>440</v>
      </c>
      <c r="G145" s="164" t="s">
        <v>440</v>
      </c>
      <c r="H145" s="164" t="s">
        <v>440</v>
      </c>
      <c r="I145" s="164" t="s">
        <v>441</v>
      </c>
      <c r="J145" s="164" t="s">
        <v>117</v>
      </c>
      <c r="K145" s="164" t="s">
        <v>542</v>
      </c>
      <c r="L145" s="165">
        <v>20</v>
      </c>
      <c r="M145" s="158" t="s">
        <v>517</v>
      </c>
      <c r="N145" s="32" t="s">
        <v>517</v>
      </c>
      <c r="O145" s="159" t="s">
        <v>447</v>
      </c>
      <c r="P145" s="19">
        <v>9.771</v>
      </c>
      <c r="Q145" s="20">
        <v>0.6584906984916196</v>
      </c>
      <c r="R145" s="17">
        <v>2.5439999999999996</v>
      </c>
      <c r="S145" s="21">
        <v>0.13326664999167442</v>
      </c>
      <c r="T145" s="176">
        <v>3.8408018867924536</v>
      </c>
      <c r="U145" s="18">
        <v>3.849369073677642</v>
      </c>
      <c r="V145" s="18">
        <v>0.3135252582147134</v>
      </c>
      <c r="W145" s="17">
        <v>6.543000000000001</v>
      </c>
      <c r="X145" s="18">
        <v>0.2538175197525341</v>
      </c>
      <c r="Y145" s="17">
        <v>2.071</v>
      </c>
      <c r="Z145" s="18">
        <v>0.14775730852388286</v>
      </c>
      <c r="AA145" s="17">
        <v>3.1593433124094643</v>
      </c>
      <c r="AB145" s="19">
        <v>3.171435045236659</v>
      </c>
      <c r="AC145" s="18">
        <v>0.21772778145863553</v>
      </c>
      <c r="AD145" s="51" t="s">
        <v>122</v>
      </c>
      <c r="AE145" s="16">
        <v>25.78</v>
      </c>
      <c r="AF145" s="179">
        <v>0.6438700823421775</v>
      </c>
      <c r="AG145" s="179">
        <v>0.197163769441903</v>
      </c>
      <c r="AH145" s="228">
        <v>7.32</v>
      </c>
      <c r="AI145" s="228">
        <v>14.934</v>
      </c>
      <c r="AJ145" s="46">
        <v>2660</v>
      </c>
      <c r="AK145" s="46">
        <v>1530</v>
      </c>
      <c r="AL145" s="46">
        <v>1130</v>
      </c>
      <c r="AM145" s="46">
        <v>3317</v>
      </c>
      <c r="AN145" s="46">
        <v>657</v>
      </c>
      <c r="AO145" s="16">
        <v>6.266666666666667</v>
      </c>
      <c r="AP145" s="16">
        <v>69.75</v>
      </c>
      <c r="AQ145" s="16" t="s">
        <v>515</v>
      </c>
      <c r="AR145" s="16" t="s">
        <v>516</v>
      </c>
      <c r="AS145" s="46">
        <v>7</v>
      </c>
      <c r="AT145" s="16" t="s">
        <v>541</v>
      </c>
      <c r="AU145" s="16" t="s">
        <v>518</v>
      </c>
    </row>
    <row r="146" spans="1:47" ht="15.75">
      <c r="A146" s="77" t="s">
        <v>366</v>
      </c>
      <c r="B146" s="75">
        <v>1494</v>
      </c>
      <c r="C146" s="76" t="s">
        <v>367</v>
      </c>
      <c r="D146" s="16">
        <v>78</v>
      </c>
      <c r="E146" s="181" t="s">
        <v>442</v>
      </c>
      <c r="F146" s="163" t="s">
        <v>440</v>
      </c>
      <c r="G146" s="164" t="s">
        <v>440</v>
      </c>
      <c r="H146" s="164" t="s">
        <v>440</v>
      </c>
      <c r="I146" s="164" t="s">
        <v>441</v>
      </c>
      <c r="J146" s="164" t="s">
        <v>117</v>
      </c>
      <c r="K146" s="164" t="s">
        <v>542</v>
      </c>
      <c r="L146" s="165">
        <v>22.9</v>
      </c>
      <c r="M146" s="158" t="s">
        <v>517</v>
      </c>
      <c r="N146" s="32" t="s">
        <v>517</v>
      </c>
      <c r="O146" s="159" t="s">
        <v>447</v>
      </c>
      <c r="P146" s="19">
        <v>9.414000000000001</v>
      </c>
      <c r="Q146" s="20">
        <v>0.422511012348231</v>
      </c>
      <c r="R146" s="17">
        <v>2.501</v>
      </c>
      <c r="S146" s="21">
        <v>0.12377847596053423</v>
      </c>
      <c r="T146" s="176">
        <v>3.764094362255099</v>
      </c>
      <c r="U146" s="18">
        <v>3.7691944033083815</v>
      </c>
      <c r="V146" s="18">
        <v>0.1944843392018181</v>
      </c>
      <c r="W146" s="17">
        <v>6.2379999999999995</v>
      </c>
      <c r="X146" s="18">
        <v>0.27595490774966125</v>
      </c>
      <c r="Y146" s="17">
        <v>2.1049999999999995</v>
      </c>
      <c r="Z146" s="18">
        <v>0.09991663191548215</v>
      </c>
      <c r="AA146" s="17">
        <v>2.963420427553445</v>
      </c>
      <c r="AB146" s="19">
        <v>2.964896078263736</v>
      </c>
      <c r="AC146" s="18">
        <v>0.0815456044450175</v>
      </c>
      <c r="AD146" s="51" t="s">
        <v>535</v>
      </c>
      <c r="AE146" s="16">
        <v>25.26</v>
      </c>
      <c r="AF146" s="179">
        <v>0.6888581314878892</v>
      </c>
      <c r="AG146" s="179">
        <v>0.25079584775086505</v>
      </c>
      <c r="AH146" s="228">
        <v>6.74</v>
      </c>
      <c r="AI146" s="228">
        <v>13.535</v>
      </c>
      <c r="AJ146" s="46">
        <v>1262</v>
      </c>
      <c r="AK146" s="46">
        <v>996</v>
      </c>
      <c r="AL146" s="46">
        <v>266</v>
      </c>
      <c r="AM146" s="46">
        <v>2281</v>
      </c>
      <c r="AN146" s="46">
        <v>1019</v>
      </c>
      <c r="AO146" s="16">
        <v>5.933333333333334</v>
      </c>
      <c r="AP146" s="16">
        <v>68.9</v>
      </c>
      <c r="AQ146" s="16" t="s">
        <v>515</v>
      </c>
      <c r="AR146" s="16" t="s">
        <v>516</v>
      </c>
      <c r="AS146" s="46">
        <v>7</v>
      </c>
      <c r="AT146" s="16" t="s">
        <v>541</v>
      </c>
      <c r="AU146" s="16" t="s">
        <v>518</v>
      </c>
    </row>
    <row r="147" spans="1:47" ht="15.75">
      <c r="A147" s="77" t="s">
        <v>368</v>
      </c>
      <c r="B147" s="75">
        <v>1505</v>
      </c>
      <c r="C147" s="76" t="s">
        <v>369</v>
      </c>
      <c r="D147" s="16">
        <v>73</v>
      </c>
      <c r="E147" s="181" t="s">
        <v>442</v>
      </c>
      <c r="F147" s="163" t="s">
        <v>440</v>
      </c>
      <c r="G147" s="164" t="s">
        <v>440</v>
      </c>
      <c r="H147" s="164" t="s">
        <v>440</v>
      </c>
      <c r="I147" s="164" t="s">
        <v>443</v>
      </c>
      <c r="J147" s="164" t="s">
        <v>117</v>
      </c>
      <c r="K147" s="164" t="s">
        <v>448</v>
      </c>
      <c r="L147" s="165">
        <v>16.6</v>
      </c>
      <c r="M147" s="158" t="s">
        <v>517</v>
      </c>
      <c r="N147" s="32" t="s">
        <v>517</v>
      </c>
      <c r="O147" s="159" t="s">
        <v>447</v>
      </c>
      <c r="P147" s="19">
        <v>7.06</v>
      </c>
      <c r="Q147" s="20">
        <v>0.3919467083957256</v>
      </c>
      <c r="R147" s="17">
        <v>3.3899999999999992</v>
      </c>
      <c r="S147" s="21">
        <v>0.1673983937265491</v>
      </c>
      <c r="T147" s="176">
        <v>2.08259587020649</v>
      </c>
      <c r="U147" s="18">
        <v>2.0849449390542683</v>
      </c>
      <c r="V147" s="18">
        <v>0.11559432696019907</v>
      </c>
      <c r="W147" s="17">
        <v>4.505000000000001</v>
      </c>
      <c r="X147" s="18">
        <v>0.23613790697622022</v>
      </c>
      <c r="Y147" s="17">
        <v>2.768</v>
      </c>
      <c r="Z147" s="18">
        <v>0.10768266135063496</v>
      </c>
      <c r="AA147" s="17">
        <v>1.6275289017341044</v>
      </c>
      <c r="AB147" s="19">
        <v>1.6291226207484315</v>
      </c>
      <c r="AC147" s="18">
        <v>0.09588697044673879</v>
      </c>
      <c r="AD147" s="51" t="s">
        <v>533</v>
      </c>
      <c r="AE147" s="16">
        <v>25.81</v>
      </c>
      <c r="AF147" s="179">
        <v>0.7078943767957312</v>
      </c>
      <c r="AG147" s="179">
        <v>0.5116979066903817</v>
      </c>
      <c r="AH147" s="228">
        <v>5.66</v>
      </c>
      <c r="AI147" s="228">
        <v>20.107</v>
      </c>
      <c r="AJ147" s="46">
        <v>2704</v>
      </c>
      <c r="AK147" s="46">
        <v>1889</v>
      </c>
      <c r="AL147" s="46">
        <v>815</v>
      </c>
      <c r="AM147" s="46">
        <v>3310</v>
      </c>
      <c r="AN147" s="46">
        <v>606</v>
      </c>
      <c r="AO147" s="16">
        <v>6.466666666666667</v>
      </c>
      <c r="AP147" s="16">
        <v>69.75</v>
      </c>
      <c r="AQ147" s="16" t="s">
        <v>447</v>
      </c>
      <c r="AR147" s="16" t="s">
        <v>516</v>
      </c>
      <c r="AS147" s="46">
        <v>7</v>
      </c>
      <c r="AT147" s="16" t="s">
        <v>541</v>
      </c>
      <c r="AU147" s="16" t="s">
        <v>518</v>
      </c>
    </row>
    <row r="148" spans="1:47" ht="15.75">
      <c r="A148" s="77" t="s">
        <v>370</v>
      </c>
      <c r="B148" s="75">
        <v>1506</v>
      </c>
      <c r="C148" s="76" t="s">
        <v>49</v>
      </c>
      <c r="D148" s="16">
        <v>68</v>
      </c>
      <c r="E148" s="181" t="s">
        <v>442</v>
      </c>
      <c r="F148" s="163" t="s">
        <v>440</v>
      </c>
      <c r="G148" s="164" t="s">
        <v>440</v>
      </c>
      <c r="H148" s="164" t="s">
        <v>440</v>
      </c>
      <c r="I148" s="164" t="s">
        <v>441</v>
      </c>
      <c r="J148" s="164" t="s">
        <v>117</v>
      </c>
      <c r="K148" s="164" t="s">
        <v>542</v>
      </c>
      <c r="L148" s="165">
        <v>20.7</v>
      </c>
      <c r="M148" s="158" t="s">
        <v>517</v>
      </c>
      <c r="N148" s="32" t="s">
        <v>517</v>
      </c>
      <c r="O148" s="159" t="s">
        <v>447</v>
      </c>
      <c r="P148" s="19" t="s">
        <v>536</v>
      </c>
      <c r="Q148" s="20" t="s">
        <v>536</v>
      </c>
      <c r="R148" s="17" t="s">
        <v>536</v>
      </c>
      <c r="S148" s="21" t="s">
        <v>536</v>
      </c>
      <c r="T148" s="176" t="s">
        <v>536</v>
      </c>
      <c r="U148" s="18" t="s">
        <v>536</v>
      </c>
      <c r="V148" s="18" t="s">
        <v>536</v>
      </c>
      <c r="W148" s="17" t="s">
        <v>536</v>
      </c>
      <c r="X148" s="18" t="s">
        <v>536</v>
      </c>
      <c r="Y148" s="17" t="s">
        <v>536</v>
      </c>
      <c r="Z148" s="18" t="s">
        <v>536</v>
      </c>
      <c r="AA148" s="17" t="s">
        <v>536</v>
      </c>
      <c r="AB148" s="19" t="s">
        <v>536</v>
      </c>
      <c r="AC148" s="18" t="s">
        <v>536</v>
      </c>
      <c r="AD148" s="51" t="s">
        <v>536</v>
      </c>
      <c r="AE148" s="16" t="s">
        <v>536</v>
      </c>
      <c r="AF148" s="179" t="s">
        <v>536</v>
      </c>
      <c r="AG148" s="179" t="s">
        <v>536</v>
      </c>
      <c r="AH148" s="228"/>
      <c r="AI148" s="228" t="s">
        <v>536</v>
      </c>
      <c r="AJ148" s="46" t="s">
        <v>536</v>
      </c>
      <c r="AK148" s="46" t="s">
        <v>536</v>
      </c>
      <c r="AL148" s="46" t="s">
        <v>536</v>
      </c>
      <c r="AM148" s="46" t="s">
        <v>536</v>
      </c>
      <c r="AN148" s="46" t="s">
        <v>536</v>
      </c>
      <c r="AO148" s="16" t="s">
        <v>536</v>
      </c>
      <c r="AP148" s="16" t="s">
        <v>536</v>
      </c>
      <c r="AQ148" s="16" t="s">
        <v>536</v>
      </c>
      <c r="AR148" s="16" t="s">
        <v>536</v>
      </c>
      <c r="AS148" s="46" t="s">
        <v>536</v>
      </c>
      <c r="AT148" s="16" t="s">
        <v>536</v>
      </c>
      <c r="AU148" s="16" t="s">
        <v>536</v>
      </c>
    </row>
    <row r="149" spans="1:47" ht="15.75">
      <c r="A149" s="77" t="s">
        <v>371</v>
      </c>
      <c r="B149" s="75">
        <v>1508</v>
      </c>
      <c r="C149" s="76" t="s">
        <v>48</v>
      </c>
      <c r="D149" s="16">
        <v>84</v>
      </c>
      <c r="E149" s="181" t="s">
        <v>445</v>
      </c>
      <c r="F149" s="163" t="s">
        <v>440</v>
      </c>
      <c r="G149" s="164" t="s">
        <v>440</v>
      </c>
      <c r="H149" s="164" t="s">
        <v>440</v>
      </c>
      <c r="I149" s="164" t="s">
        <v>443</v>
      </c>
      <c r="J149" s="164" t="s">
        <v>117</v>
      </c>
      <c r="K149" s="164" t="s">
        <v>542</v>
      </c>
      <c r="L149" s="165">
        <v>18</v>
      </c>
      <c r="M149" s="158" t="s">
        <v>516</v>
      </c>
      <c r="N149" s="32" t="s">
        <v>517</v>
      </c>
      <c r="O149" s="159" t="s">
        <v>447</v>
      </c>
      <c r="P149" s="19" t="s">
        <v>536</v>
      </c>
      <c r="Q149" s="20" t="s">
        <v>536</v>
      </c>
      <c r="R149" s="17" t="s">
        <v>536</v>
      </c>
      <c r="S149" s="21" t="s">
        <v>536</v>
      </c>
      <c r="T149" s="176" t="s">
        <v>536</v>
      </c>
      <c r="U149" s="18" t="s">
        <v>536</v>
      </c>
      <c r="V149" s="18" t="s">
        <v>536</v>
      </c>
      <c r="W149" s="17" t="s">
        <v>536</v>
      </c>
      <c r="X149" s="18" t="s">
        <v>536</v>
      </c>
      <c r="Y149" s="17" t="s">
        <v>536</v>
      </c>
      <c r="Z149" s="18" t="s">
        <v>536</v>
      </c>
      <c r="AA149" s="17" t="s">
        <v>536</v>
      </c>
      <c r="AB149" s="19" t="s">
        <v>536</v>
      </c>
      <c r="AC149" s="18" t="s">
        <v>536</v>
      </c>
      <c r="AD149" s="51" t="s">
        <v>536</v>
      </c>
      <c r="AE149" s="16" t="s">
        <v>536</v>
      </c>
      <c r="AF149" s="179" t="s">
        <v>536</v>
      </c>
      <c r="AG149" s="179" t="s">
        <v>536</v>
      </c>
      <c r="AH149" s="228"/>
      <c r="AI149" s="228" t="s">
        <v>536</v>
      </c>
      <c r="AJ149" s="46" t="s">
        <v>536</v>
      </c>
      <c r="AK149" s="46" t="s">
        <v>536</v>
      </c>
      <c r="AL149" s="46" t="s">
        <v>536</v>
      </c>
      <c r="AM149" s="46" t="s">
        <v>536</v>
      </c>
      <c r="AN149" s="46" t="s">
        <v>536</v>
      </c>
      <c r="AO149" s="16" t="s">
        <v>536</v>
      </c>
      <c r="AP149" s="16" t="s">
        <v>536</v>
      </c>
      <c r="AQ149" s="16" t="s">
        <v>536</v>
      </c>
      <c r="AR149" s="16" t="s">
        <v>536</v>
      </c>
      <c r="AS149" s="46" t="s">
        <v>536</v>
      </c>
      <c r="AT149" s="16" t="s">
        <v>536</v>
      </c>
      <c r="AU149" s="16" t="s">
        <v>536</v>
      </c>
    </row>
    <row r="150" spans="1:47" ht="15.75">
      <c r="A150" s="74" t="s">
        <v>372</v>
      </c>
      <c r="B150" s="75">
        <v>1514</v>
      </c>
      <c r="C150" s="207" t="s">
        <v>47</v>
      </c>
      <c r="D150" s="16">
        <v>75</v>
      </c>
      <c r="E150" s="181" t="s">
        <v>442</v>
      </c>
      <c r="F150" s="163" t="s">
        <v>440</v>
      </c>
      <c r="G150" s="164" t="s">
        <v>440</v>
      </c>
      <c r="H150" s="164" t="s">
        <v>440</v>
      </c>
      <c r="I150" s="164" t="s">
        <v>441</v>
      </c>
      <c r="J150" s="164" t="s">
        <v>117</v>
      </c>
      <c r="K150" s="164" t="s">
        <v>542</v>
      </c>
      <c r="L150" s="165">
        <v>16.2</v>
      </c>
      <c r="M150" s="158" t="s">
        <v>517</v>
      </c>
      <c r="N150" s="32" t="s">
        <v>517</v>
      </c>
      <c r="O150" s="159" t="s">
        <v>447</v>
      </c>
      <c r="P150" s="19" t="s">
        <v>536</v>
      </c>
      <c r="Q150" s="20" t="s">
        <v>536</v>
      </c>
      <c r="R150" s="17" t="s">
        <v>536</v>
      </c>
      <c r="S150" s="21" t="s">
        <v>536</v>
      </c>
      <c r="T150" s="176" t="s">
        <v>536</v>
      </c>
      <c r="U150" s="18" t="s">
        <v>536</v>
      </c>
      <c r="V150" s="18" t="s">
        <v>536</v>
      </c>
      <c r="W150" s="17" t="s">
        <v>536</v>
      </c>
      <c r="X150" s="18" t="s">
        <v>536</v>
      </c>
      <c r="Y150" s="17" t="s">
        <v>536</v>
      </c>
      <c r="Z150" s="18" t="s">
        <v>536</v>
      </c>
      <c r="AA150" s="17" t="s">
        <v>536</v>
      </c>
      <c r="AB150" s="19" t="s">
        <v>536</v>
      </c>
      <c r="AC150" s="18" t="s">
        <v>536</v>
      </c>
      <c r="AD150" s="51" t="s">
        <v>536</v>
      </c>
      <c r="AE150" s="16" t="s">
        <v>536</v>
      </c>
      <c r="AF150" s="179" t="s">
        <v>536</v>
      </c>
      <c r="AG150" s="179" t="s">
        <v>536</v>
      </c>
      <c r="AH150" s="228"/>
      <c r="AI150" s="228" t="s">
        <v>536</v>
      </c>
      <c r="AJ150" s="46" t="s">
        <v>536</v>
      </c>
      <c r="AK150" s="46" t="s">
        <v>536</v>
      </c>
      <c r="AL150" s="46" t="s">
        <v>536</v>
      </c>
      <c r="AM150" s="46" t="s">
        <v>536</v>
      </c>
      <c r="AN150" s="46" t="s">
        <v>536</v>
      </c>
      <c r="AO150" s="16" t="s">
        <v>536</v>
      </c>
      <c r="AP150" s="16" t="s">
        <v>536</v>
      </c>
      <c r="AQ150" s="16" t="s">
        <v>536</v>
      </c>
      <c r="AR150" s="16" t="s">
        <v>536</v>
      </c>
      <c r="AS150" s="46" t="s">
        <v>536</v>
      </c>
      <c r="AT150" s="16" t="s">
        <v>536</v>
      </c>
      <c r="AU150" s="16" t="s">
        <v>536</v>
      </c>
    </row>
    <row r="151" spans="1:47" ht="15.75">
      <c r="A151" s="74" t="s">
        <v>373</v>
      </c>
      <c r="B151" s="75">
        <v>1516</v>
      </c>
      <c r="C151" s="76" t="s">
        <v>46</v>
      </c>
      <c r="D151" s="16">
        <v>95</v>
      </c>
      <c r="E151" s="181" t="s">
        <v>442</v>
      </c>
      <c r="F151" s="163" t="s">
        <v>440</v>
      </c>
      <c r="G151" s="164" t="s">
        <v>440</v>
      </c>
      <c r="H151" s="164" t="s">
        <v>440</v>
      </c>
      <c r="I151" s="164" t="s">
        <v>441</v>
      </c>
      <c r="J151" s="164" t="s">
        <v>117</v>
      </c>
      <c r="K151" s="164" t="s">
        <v>542</v>
      </c>
      <c r="L151" s="165">
        <v>21.8</v>
      </c>
      <c r="M151" s="158" t="s">
        <v>517</v>
      </c>
      <c r="N151" s="32" t="s">
        <v>517</v>
      </c>
      <c r="O151" s="159" t="s">
        <v>447</v>
      </c>
      <c r="P151" s="19" t="s">
        <v>536</v>
      </c>
      <c r="Q151" s="20" t="s">
        <v>536</v>
      </c>
      <c r="R151" s="17" t="s">
        <v>536</v>
      </c>
      <c r="S151" s="21" t="s">
        <v>536</v>
      </c>
      <c r="T151" s="176" t="s">
        <v>536</v>
      </c>
      <c r="U151" s="18" t="s">
        <v>536</v>
      </c>
      <c r="V151" s="18" t="s">
        <v>536</v>
      </c>
      <c r="W151" s="17" t="s">
        <v>536</v>
      </c>
      <c r="X151" s="18" t="s">
        <v>536</v>
      </c>
      <c r="Y151" s="17" t="s">
        <v>536</v>
      </c>
      <c r="Z151" s="18" t="s">
        <v>536</v>
      </c>
      <c r="AA151" s="17" t="s">
        <v>536</v>
      </c>
      <c r="AB151" s="19" t="s">
        <v>536</v>
      </c>
      <c r="AC151" s="18" t="s">
        <v>536</v>
      </c>
      <c r="AD151" s="51" t="s">
        <v>536</v>
      </c>
      <c r="AE151" s="16" t="s">
        <v>536</v>
      </c>
      <c r="AF151" s="179" t="s">
        <v>536</v>
      </c>
      <c r="AG151" s="179" t="s">
        <v>536</v>
      </c>
      <c r="AH151" s="228"/>
      <c r="AI151" s="228" t="s">
        <v>536</v>
      </c>
      <c r="AJ151" s="46" t="s">
        <v>536</v>
      </c>
      <c r="AK151" s="46" t="s">
        <v>536</v>
      </c>
      <c r="AL151" s="46" t="s">
        <v>536</v>
      </c>
      <c r="AM151" s="46" t="s">
        <v>536</v>
      </c>
      <c r="AN151" s="46" t="s">
        <v>536</v>
      </c>
      <c r="AO151" s="16" t="s">
        <v>536</v>
      </c>
      <c r="AP151" s="16" t="s">
        <v>536</v>
      </c>
      <c r="AQ151" s="16" t="s">
        <v>536</v>
      </c>
      <c r="AR151" s="16" t="s">
        <v>536</v>
      </c>
      <c r="AS151" s="46" t="s">
        <v>536</v>
      </c>
      <c r="AT151" s="16" t="s">
        <v>536</v>
      </c>
      <c r="AU151" s="16" t="s">
        <v>536</v>
      </c>
    </row>
    <row r="152" spans="1:47" ht="15.75">
      <c r="A152" s="74" t="s">
        <v>374</v>
      </c>
      <c r="B152" s="75">
        <v>1519</v>
      </c>
      <c r="C152" s="76" t="s">
        <v>375</v>
      </c>
      <c r="D152" s="16">
        <v>92</v>
      </c>
      <c r="E152" s="181" t="s">
        <v>449</v>
      </c>
      <c r="F152" s="163" t="s">
        <v>440</v>
      </c>
      <c r="G152" s="164" t="s">
        <v>440</v>
      </c>
      <c r="H152" s="164" t="s">
        <v>440</v>
      </c>
      <c r="I152" s="164" t="s">
        <v>441</v>
      </c>
      <c r="J152" s="164" t="s">
        <v>117</v>
      </c>
      <c r="K152" s="164" t="s">
        <v>543</v>
      </c>
      <c r="L152" s="165">
        <v>17.6</v>
      </c>
      <c r="M152" s="158" t="s">
        <v>517</v>
      </c>
      <c r="N152" s="32" t="s">
        <v>517</v>
      </c>
      <c r="O152" s="159" t="s">
        <v>447</v>
      </c>
      <c r="P152" s="19">
        <v>10.234</v>
      </c>
      <c r="Q152" s="20">
        <v>0.38787741477028836</v>
      </c>
      <c r="R152" s="17">
        <v>3.2640000000000002</v>
      </c>
      <c r="S152" s="21">
        <v>0.15798734126505978</v>
      </c>
      <c r="T152" s="176">
        <v>3.1354166666666665</v>
      </c>
      <c r="U152" s="18">
        <v>3.1400757319430572</v>
      </c>
      <c r="V152" s="18">
        <v>0.15588728392711726</v>
      </c>
      <c r="W152" s="17">
        <v>6.992</v>
      </c>
      <c r="X152" s="18">
        <v>0.22478631828667567</v>
      </c>
      <c r="Y152" s="17">
        <v>2.6</v>
      </c>
      <c r="Z152" s="18">
        <v>0.08602325267042239</v>
      </c>
      <c r="AA152" s="17">
        <v>2.689230769230769</v>
      </c>
      <c r="AB152" s="19">
        <v>2.69065013341892</v>
      </c>
      <c r="AC152" s="18">
        <v>0.09058658361577485</v>
      </c>
      <c r="AD152" s="51" t="s">
        <v>535</v>
      </c>
      <c r="AE152" s="16">
        <v>34.02</v>
      </c>
      <c r="AF152" s="179">
        <v>0.6760730729244021</v>
      </c>
      <c r="AG152" s="179">
        <v>0.1650081687212238</v>
      </c>
      <c r="AH152" s="228">
        <v>6.66</v>
      </c>
      <c r="AI152" s="228">
        <v>13.627</v>
      </c>
      <c r="AJ152" s="46">
        <v>2994</v>
      </c>
      <c r="AK152" s="46">
        <v>1861</v>
      </c>
      <c r="AL152" s="46">
        <v>1133</v>
      </c>
      <c r="AM152" s="46">
        <v>3373</v>
      </c>
      <c r="AN152" s="46">
        <v>379</v>
      </c>
      <c r="AO152" s="16">
        <v>6.4</v>
      </c>
      <c r="AP152" s="16">
        <v>71.3</v>
      </c>
      <c r="AQ152" s="16" t="s">
        <v>514</v>
      </c>
      <c r="AR152" s="16" t="s">
        <v>516</v>
      </c>
      <c r="AS152" s="46">
        <v>6</v>
      </c>
      <c r="AT152" s="16" t="s">
        <v>541</v>
      </c>
      <c r="AU152" s="16" t="s">
        <v>518</v>
      </c>
    </row>
    <row r="153" spans="1:47" ht="15.75">
      <c r="A153" s="74" t="s">
        <v>376</v>
      </c>
      <c r="B153" s="75">
        <v>1530</v>
      </c>
      <c r="C153" s="76" t="s">
        <v>45</v>
      </c>
      <c r="D153" s="16">
        <v>100</v>
      </c>
      <c r="E153" s="181" t="s">
        <v>449</v>
      </c>
      <c r="F153" s="163" t="s">
        <v>440</v>
      </c>
      <c r="G153" s="164" t="s">
        <v>440</v>
      </c>
      <c r="H153" s="164" t="s">
        <v>440</v>
      </c>
      <c r="I153" s="164" t="s">
        <v>441</v>
      </c>
      <c r="J153" s="164" t="s">
        <v>117</v>
      </c>
      <c r="K153" s="164" t="s">
        <v>543</v>
      </c>
      <c r="L153" s="165">
        <v>15.6</v>
      </c>
      <c r="M153" s="158" t="s">
        <v>517</v>
      </c>
      <c r="N153" s="32" t="s">
        <v>517</v>
      </c>
      <c r="O153" s="159" t="s">
        <v>447</v>
      </c>
      <c r="P153" s="19" t="s">
        <v>536</v>
      </c>
      <c r="Q153" s="20" t="s">
        <v>536</v>
      </c>
      <c r="R153" s="17" t="s">
        <v>536</v>
      </c>
      <c r="S153" s="21" t="s">
        <v>536</v>
      </c>
      <c r="T153" s="176" t="s">
        <v>536</v>
      </c>
      <c r="U153" s="18" t="s">
        <v>536</v>
      </c>
      <c r="V153" s="18" t="s">
        <v>536</v>
      </c>
      <c r="W153" s="17" t="s">
        <v>536</v>
      </c>
      <c r="X153" s="18" t="s">
        <v>536</v>
      </c>
      <c r="Y153" s="17" t="s">
        <v>536</v>
      </c>
      <c r="Z153" s="18" t="s">
        <v>536</v>
      </c>
      <c r="AA153" s="17" t="s">
        <v>536</v>
      </c>
      <c r="AB153" s="19" t="s">
        <v>536</v>
      </c>
      <c r="AC153" s="18" t="s">
        <v>536</v>
      </c>
      <c r="AD153" s="51" t="s">
        <v>536</v>
      </c>
      <c r="AE153" s="16" t="s">
        <v>536</v>
      </c>
      <c r="AF153" s="179" t="s">
        <v>536</v>
      </c>
      <c r="AG153" s="179" t="s">
        <v>536</v>
      </c>
      <c r="AH153" s="228"/>
      <c r="AI153" s="228" t="s">
        <v>536</v>
      </c>
      <c r="AJ153" s="46" t="s">
        <v>536</v>
      </c>
      <c r="AK153" s="46" t="s">
        <v>536</v>
      </c>
      <c r="AL153" s="46" t="s">
        <v>536</v>
      </c>
      <c r="AM153" s="46" t="s">
        <v>536</v>
      </c>
      <c r="AN153" s="46" t="s">
        <v>536</v>
      </c>
      <c r="AO153" s="16" t="s">
        <v>536</v>
      </c>
      <c r="AP153" s="16" t="s">
        <v>536</v>
      </c>
      <c r="AQ153" s="16" t="s">
        <v>536</v>
      </c>
      <c r="AR153" s="16" t="s">
        <v>536</v>
      </c>
      <c r="AS153" s="46" t="s">
        <v>536</v>
      </c>
      <c r="AT153" s="16" t="s">
        <v>536</v>
      </c>
      <c r="AU153" s="16" t="s">
        <v>536</v>
      </c>
    </row>
    <row r="154" spans="1:47" ht="15.75">
      <c r="A154" s="74" t="s">
        <v>377</v>
      </c>
      <c r="B154" s="75">
        <v>1547</v>
      </c>
      <c r="C154" s="76" t="s">
        <v>378</v>
      </c>
      <c r="D154" s="16">
        <v>120</v>
      </c>
      <c r="E154" s="181" t="s">
        <v>449</v>
      </c>
      <c r="F154" s="163" t="s">
        <v>440</v>
      </c>
      <c r="G154" s="164" t="s">
        <v>440</v>
      </c>
      <c r="H154" s="164" t="s">
        <v>440</v>
      </c>
      <c r="I154" s="164" t="s">
        <v>441</v>
      </c>
      <c r="J154" s="164" t="s">
        <v>117</v>
      </c>
      <c r="K154" s="164" t="s">
        <v>542</v>
      </c>
      <c r="L154" s="165">
        <v>17.3</v>
      </c>
      <c r="M154" s="158" t="s">
        <v>517</v>
      </c>
      <c r="N154" s="32" t="s">
        <v>517</v>
      </c>
      <c r="O154" s="159" t="s">
        <v>447</v>
      </c>
      <c r="P154" s="19">
        <v>10.973</v>
      </c>
      <c r="Q154" s="20">
        <v>0.4497666061414505</v>
      </c>
      <c r="R154" s="17">
        <v>2.858</v>
      </c>
      <c r="S154" s="21">
        <v>0.08612652191849174</v>
      </c>
      <c r="T154" s="176">
        <v>3.8393981805458366</v>
      </c>
      <c r="U154" s="18">
        <v>3.841637964252307</v>
      </c>
      <c r="V154" s="18">
        <v>0.1760740312162028</v>
      </c>
      <c r="W154" s="17">
        <v>7.359999999999999</v>
      </c>
      <c r="X154" s="18">
        <v>0.4132526803032034</v>
      </c>
      <c r="Y154" s="17">
        <v>2.4379999999999997</v>
      </c>
      <c r="Z154" s="18">
        <v>0.08841819822740696</v>
      </c>
      <c r="AA154" s="17">
        <v>3.018867924528302</v>
      </c>
      <c r="AB154" s="19">
        <v>3.019419633336047</v>
      </c>
      <c r="AC154" s="18">
        <v>0.14389970118783318</v>
      </c>
      <c r="AD154" s="51" t="s">
        <v>122</v>
      </c>
      <c r="AE154" s="16">
        <v>37.25</v>
      </c>
      <c r="AF154" s="179">
        <v>0.664417757387667</v>
      </c>
      <c r="AG154" s="179">
        <v>0.3694508163540683</v>
      </c>
      <c r="AH154" s="228">
        <v>6.99</v>
      </c>
      <c r="AI154" s="228">
        <v>11.847</v>
      </c>
      <c r="AJ154" s="46">
        <v>1721</v>
      </c>
      <c r="AK154" s="46">
        <v>1007</v>
      </c>
      <c r="AL154" s="46">
        <v>714</v>
      </c>
      <c r="AM154" s="46">
        <v>2198</v>
      </c>
      <c r="AN154" s="46">
        <v>477</v>
      </c>
      <c r="AO154" s="16">
        <v>5.666666666666667</v>
      </c>
      <c r="AP154" s="16">
        <v>74.3</v>
      </c>
      <c r="AQ154" s="16" t="s">
        <v>515</v>
      </c>
      <c r="AR154" s="16" t="s">
        <v>516</v>
      </c>
      <c r="AS154" s="46">
        <v>1</v>
      </c>
      <c r="AT154" s="16" t="s">
        <v>541</v>
      </c>
      <c r="AU154" s="16" t="s">
        <v>518</v>
      </c>
    </row>
    <row r="155" spans="1:47" ht="15.75">
      <c r="A155" s="74" t="s">
        <v>379</v>
      </c>
      <c r="B155" s="75">
        <v>1560</v>
      </c>
      <c r="C155" s="76" t="s">
        <v>380</v>
      </c>
      <c r="D155" s="16">
        <v>92</v>
      </c>
      <c r="E155" s="181" t="s">
        <v>449</v>
      </c>
      <c r="F155" s="163" t="s">
        <v>440</v>
      </c>
      <c r="G155" s="164" t="s">
        <v>440</v>
      </c>
      <c r="H155" s="164" t="s">
        <v>440</v>
      </c>
      <c r="I155" s="164" t="s">
        <v>441</v>
      </c>
      <c r="J155" s="164" t="s">
        <v>117</v>
      </c>
      <c r="K155" s="164" t="s">
        <v>543</v>
      </c>
      <c r="L155" s="165">
        <v>21.4</v>
      </c>
      <c r="M155" s="158" t="s">
        <v>517</v>
      </c>
      <c r="N155" s="32" t="s">
        <v>517</v>
      </c>
      <c r="O155" s="159" t="s">
        <v>447</v>
      </c>
      <c r="P155" s="19">
        <v>10.11</v>
      </c>
      <c r="Q155" s="20">
        <v>0.39001424475413654</v>
      </c>
      <c r="R155" s="17">
        <v>2.4210000000000003</v>
      </c>
      <c r="S155" s="21">
        <v>0.1451780516010162</v>
      </c>
      <c r="T155" s="176">
        <v>4.175960346964064</v>
      </c>
      <c r="U155" s="18">
        <v>4.1884051075120805</v>
      </c>
      <c r="V155" s="18">
        <v>0.28301924305276427</v>
      </c>
      <c r="W155" s="17">
        <v>6.814</v>
      </c>
      <c r="X155" s="18">
        <v>0.34400258396963423</v>
      </c>
      <c r="Y155" s="17">
        <v>2.116</v>
      </c>
      <c r="Z155" s="18">
        <v>0.049261208538434874</v>
      </c>
      <c r="AA155" s="17">
        <v>3.220226843100189</v>
      </c>
      <c r="AB155" s="19">
        <v>3.223949740215018</v>
      </c>
      <c r="AC155" s="18">
        <v>0.21407768599004695</v>
      </c>
      <c r="AD155" s="51" t="s">
        <v>122</v>
      </c>
      <c r="AE155" s="16">
        <v>25.42</v>
      </c>
      <c r="AF155" s="179">
        <v>0.6656079854809438</v>
      </c>
      <c r="AG155" s="179">
        <v>0.48336358136721114</v>
      </c>
      <c r="AH155" s="228">
        <v>8.15</v>
      </c>
      <c r="AI155" s="228">
        <v>22.009</v>
      </c>
      <c r="AJ155" s="46">
        <v>2888</v>
      </c>
      <c r="AK155" s="46">
        <v>1461</v>
      </c>
      <c r="AL155" s="46">
        <v>1427</v>
      </c>
      <c r="AM155" s="46">
        <v>3022</v>
      </c>
      <c r="AN155" s="46">
        <v>134</v>
      </c>
      <c r="AO155" s="16">
        <v>5.866666666666666</v>
      </c>
      <c r="AP155" s="16">
        <v>79.2</v>
      </c>
      <c r="AQ155" s="16" t="s">
        <v>447</v>
      </c>
      <c r="AR155" s="16" t="s">
        <v>517</v>
      </c>
      <c r="AS155" s="46">
        <v>1</v>
      </c>
      <c r="AT155" s="16" t="s">
        <v>541</v>
      </c>
      <c r="AU155" s="16" t="s">
        <v>518</v>
      </c>
    </row>
    <row r="156" spans="1:47" ht="15.75">
      <c r="A156" s="79" t="s">
        <v>381</v>
      </c>
      <c r="B156" s="75">
        <v>1634</v>
      </c>
      <c r="C156" s="76" t="s">
        <v>44</v>
      </c>
      <c r="D156" s="16">
        <v>69</v>
      </c>
      <c r="E156" s="181" t="s">
        <v>451</v>
      </c>
      <c r="F156" s="163" t="s">
        <v>440</v>
      </c>
      <c r="G156" s="164" t="s">
        <v>440</v>
      </c>
      <c r="H156" s="164" t="s">
        <v>440</v>
      </c>
      <c r="I156" s="164" t="s">
        <v>441</v>
      </c>
      <c r="J156" s="164" t="s">
        <v>117</v>
      </c>
      <c r="K156" s="164" t="s">
        <v>542</v>
      </c>
      <c r="L156" s="165">
        <v>15.5</v>
      </c>
      <c r="M156" s="158" t="s">
        <v>517</v>
      </c>
      <c r="N156" s="32" t="s">
        <v>517</v>
      </c>
      <c r="O156" s="159" t="s">
        <v>447</v>
      </c>
      <c r="P156" s="19" t="s">
        <v>536</v>
      </c>
      <c r="Q156" s="20" t="s">
        <v>536</v>
      </c>
      <c r="R156" s="17" t="s">
        <v>536</v>
      </c>
      <c r="S156" s="21" t="s">
        <v>536</v>
      </c>
      <c r="T156" s="176" t="s">
        <v>536</v>
      </c>
      <c r="U156" s="18" t="s">
        <v>536</v>
      </c>
      <c r="V156" s="18" t="s">
        <v>536</v>
      </c>
      <c r="W156" s="17" t="s">
        <v>536</v>
      </c>
      <c r="X156" s="18" t="s">
        <v>536</v>
      </c>
      <c r="Y156" s="17" t="s">
        <v>536</v>
      </c>
      <c r="Z156" s="18" t="s">
        <v>536</v>
      </c>
      <c r="AA156" s="17" t="s">
        <v>536</v>
      </c>
      <c r="AB156" s="19" t="s">
        <v>536</v>
      </c>
      <c r="AC156" s="18" t="s">
        <v>536</v>
      </c>
      <c r="AD156" s="51" t="s">
        <v>536</v>
      </c>
      <c r="AE156" s="16" t="s">
        <v>536</v>
      </c>
      <c r="AF156" s="179" t="s">
        <v>536</v>
      </c>
      <c r="AG156" s="179" t="s">
        <v>536</v>
      </c>
      <c r="AH156" s="228"/>
      <c r="AI156" s="228" t="s">
        <v>536</v>
      </c>
      <c r="AJ156" s="46" t="s">
        <v>536</v>
      </c>
      <c r="AK156" s="46" t="s">
        <v>536</v>
      </c>
      <c r="AL156" s="46" t="s">
        <v>536</v>
      </c>
      <c r="AM156" s="46" t="s">
        <v>536</v>
      </c>
      <c r="AN156" s="46" t="s">
        <v>536</v>
      </c>
      <c r="AO156" s="16" t="s">
        <v>536</v>
      </c>
      <c r="AP156" s="16" t="s">
        <v>536</v>
      </c>
      <c r="AQ156" s="16" t="s">
        <v>536</v>
      </c>
      <c r="AR156" s="16" t="s">
        <v>536</v>
      </c>
      <c r="AS156" s="46" t="s">
        <v>536</v>
      </c>
      <c r="AT156" s="16" t="s">
        <v>536</v>
      </c>
      <c r="AU156" s="16" t="s">
        <v>536</v>
      </c>
    </row>
    <row r="157" spans="1:47" ht="15.75">
      <c r="A157" s="79" t="s">
        <v>382</v>
      </c>
      <c r="B157" s="75">
        <v>1636</v>
      </c>
      <c r="C157" s="76" t="s">
        <v>43</v>
      </c>
      <c r="D157" s="16">
        <v>64</v>
      </c>
      <c r="E157" s="181" t="s">
        <v>442</v>
      </c>
      <c r="F157" s="163" t="s">
        <v>440</v>
      </c>
      <c r="G157" s="164" t="s">
        <v>440</v>
      </c>
      <c r="H157" s="164" t="s">
        <v>440</v>
      </c>
      <c r="I157" s="164" t="s">
        <v>441</v>
      </c>
      <c r="J157" s="164" t="s">
        <v>117</v>
      </c>
      <c r="K157" s="164" t="s">
        <v>542</v>
      </c>
      <c r="L157" s="165">
        <v>18.3</v>
      </c>
      <c r="M157" s="158" t="s">
        <v>517</v>
      </c>
      <c r="N157" s="32" t="s">
        <v>517</v>
      </c>
      <c r="O157" s="159" t="s">
        <v>537</v>
      </c>
      <c r="P157" s="19" t="s">
        <v>536</v>
      </c>
      <c r="Q157" s="20" t="s">
        <v>536</v>
      </c>
      <c r="R157" s="17" t="s">
        <v>536</v>
      </c>
      <c r="S157" s="21" t="s">
        <v>536</v>
      </c>
      <c r="T157" s="176" t="s">
        <v>536</v>
      </c>
      <c r="U157" s="18" t="s">
        <v>536</v>
      </c>
      <c r="V157" s="18" t="s">
        <v>536</v>
      </c>
      <c r="W157" s="17" t="s">
        <v>536</v>
      </c>
      <c r="X157" s="18" t="s">
        <v>536</v>
      </c>
      <c r="Y157" s="17" t="s">
        <v>536</v>
      </c>
      <c r="Z157" s="18" t="s">
        <v>536</v>
      </c>
      <c r="AA157" s="17" t="s">
        <v>536</v>
      </c>
      <c r="AB157" s="19" t="s">
        <v>536</v>
      </c>
      <c r="AC157" s="18" t="s">
        <v>536</v>
      </c>
      <c r="AD157" s="51" t="s">
        <v>536</v>
      </c>
      <c r="AE157" s="16" t="s">
        <v>536</v>
      </c>
      <c r="AF157" s="179" t="s">
        <v>536</v>
      </c>
      <c r="AG157" s="179" t="s">
        <v>536</v>
      </c>
      <c r="AH157" s="228"/>
      <c r="AI157" s="228" t="s">
        <v>536</v>
      </c>
      <c r="AJ157" s="46" t="s">
        <v>536</v>
      </c>
      <c r="AK157" s="46" t="s">
        <v>536</v>
      </c>
      <c r="AL157" s="46" t="s">
        <v>536</v>
      </c>
      <c r="AM157" s="46" t="s">
        <v>536</v>
      </c>
      <c r="AN157" s="46" t="s">
        <v>536</v>
      </c>
      <c r="AO157" s="16" t="s">
        <v>536</v>
      </c>
      <c r="AP157" s="16" t="s">
        <v>536</v>
      </c>
      <c r="AQ157" s="16" t="s">
        <v>536</v>
      </c>
      <c r="AR157" s="16" t="s">
        <v>536</v>
      </c>
      <c r="AS157" s="46" t="s">
        <v>536</v>
      </c>
      <c r="AT157" s="16" t="s">
        <v>536</v>
      </c>
      <c r="AU157" s="16" t="s">
        <v>536</v>
      </c>
    </row>
    <row r="158" spans="1:47" ht="15.75">
      <c r="A158" s="79" t="s">
        <v>383</v>
      </c>
      <c r="B158" s="75">
        <v>1638</v>
      </c>
      <c r="C158" s="76" t="s">
        <v>42</v>
      </c>
      <c r="D158" s="16">
        <v>78</v>
      </c>
      <c r="E158" s="181" t="s">
        <v>442</v>
      </c>
      <c r="F158" s="163" t="s">
        <v>440</v>
      </c>
      <c r="G158" s="164" t="s">
        <v>440</v>
      </c>
      <c r="H158" s="164" t="s">
        <v>440</v>
      </c>
      <c r="I158" s="164" t="s">
        <v>441</v>
      </c>
      <c r="J158" s="164" t="s">
        <v>117</v>
      </c>
      <c r="K158" s="164" t="s">
        <v>542</v>
      </c>
      <c r="L158" s="165">
        <v>18.6</v>
      </c>
      <c r="M158" s="158" t="s">
        <v>517</v>
      </c>
      <c r="N158" s="32" t="s">
        <v>517</v>
      </c>
      <c r="O158" s="159" t="s">
        <v>447</v>
      </c>
      <c r="P158" s="19" t="s">
        <v>536</v>
      </c>
      <c r="Q158" s="20" t="s">
        <v>536</v>
      </c>
      <c r="R158" s="17" t="s">
        <v>536</v>
      </c>
      <c r="S158" s="21" t="s">
        <v>536</v>
      </c>
      <c r="T158" s="176" t="s">
        <v>536</v>
      </c>
      <c r="U158" s="18" t="s">
        <v>536</v>
      </c>
      <c r="V158" s="18" t="s">
        <v>536</v>
      </c>
      <c r="W158" s="17" t="s">
        <v>536</v>
      </c>
      <c r="X158" s="18" t="s">
        <v>536</v>
      </c>
      <c r="Y158" s="17" t="s">
        <v>536</v>
      </c>
      <c r="Z158" s="18" t="s">
        <v>536</v>
      </c>
      <c r="AA158" s="17" t="s">
        <v>536</v>
      </c>
      <c r="AB158" s="19" t="s">
        <v>536</v>
      </c>
      <c r="AC158" s="18" t="s">
        <v>536</v>
      </c>
      <c r="AD158" s="51" t="s">
        <v>536</v>
      </c>
      <c r="AE158" s="16" t="s">
        <v>536</v>
      </c>
      <c r="AF158" s="179" t="s">
        <v>536</v>
      </c>
      <c r="AG158" s="179" t="s">
        <v>536</v>
      </c>
      <c r="AH158" s="228"/>
      <c r="AI158" s="228" t="s">
        <v>536</v>
      </c>
      <c r="AJ158" s="46" t="s">
        <v>536</v>
      </c>
      <c r="AK158" s="46" t="s">
        <v>536</v>
      </c>
      <c r="AL158" s="46" t="s">
        <v>536</v>
      </c>
      <c r="AM158" s="46" t="s">
        <v>536</v>
      </c>
      <c r="AN158" s="46" t="s">
        <v>536</v>
      </c>
      <c r="AO158" s="16" t="s">
        <v>536</v>
      </c>
      <c r="AP158" s="16" t="s">
        <v>536</v>
      </c>
      <c r="AQ158" s="16" t="s">
        <v>536</v>
      </c>
      <c r="AR158" s="16" t="s">
        <v>536</v>
      </c>
      <c r="AS158" s="46" t="s">
        <v>536</v>
      </c>
      <c r="AT158" s="16" t="s">
        <v>536</v>
      </c>
      <c r="AU158" s="16" t="s">
        <v>536</v>
      </c>
    </row>
    <row r="159" spans="1:47" ht="15.75">
      <c r="A159" s="74" t="s">
        <v>384</v>
      </c>
      <c r="B159" s="75">
        <v>1339</v>
      </c>
      <c r="C159" s="76" t="s">
        <v>547</v>
      </c>
      <c r="D159" s="16">
        <v>82</v>
      </c>
      <c r="E159" s="181" t="s">
        <v>442</v>
      </c>
      <c r="F159" s="163" t="s">
        <v>440</v>
      </c>
      <c r="G159" s="164" t="s">
        <v>440</v>
      </c>
      <c r="H159" s="164" t="s">
        <v>440</v>
      </c>
      <c r="I159" s="164" t="s">
        <v>441</v>
      </c>
      <c r="J159" s="164" t="s">
        <v>117</v>
      </c>
      <c r="K159" s="164" t="s">
        <v>542</v>
      </c>
      <c r="L159" s="165">
        <v>19.8</v>
      </c>
      <c r="M159" s="158" t="s">
        <v>517</v>
      </c>
      <c r="N159" s="32" t="s">
        <v>517</v>
      </c>
      <c r="O159" s="159" t="s">
        <v>447</v>
      </c>
      <c r="P159" s="19" t="s">
        <v>536</v>
      </c>
      <c r="Q159" s="20" t="s">
        <v>536</v>
      </c>
      <c r="R159" s="17" t="s">
        <v>536</v>
      </c>
      <c r="S159" s="21" t="s">
        <v>536</v>
      </c>
      <c r="T159" s="176" t="s">
        <v>536</v>
      </c>
      <c r="U159" s="18" t="s">
        <v>536</v>
      </c>
      <c r="V159" s="18" t="s">
        <v>536</v>
      </c>
      <c r="W159" s="17" t="s">
        <v>536</v>
      </c>
      <c r="X159" s="18" t="s">
        <v>536</v>
      </c>
      <c r="Y159" s="17" t="s">
        <v>536</v>
      </c>
      <c r="Z159" s="18" t="s">
        <v>536</v>
      </c>
      <c r="AA159" s="17" t="s">
        <v>536</v>
      </c>
      <c r="AB159" s="19" t="s">
        <v>536</v>
      </c>
      <c r="AC159" s="18" t="s">
        <v>536</v>
      </c>
      <c r="AD159" s="51" t="s">
        <v>536</v>
      </c>
      <c r="AE159" s="16" t="s">
        <v>536</v>
      </c>
      <c r="AF159" s="179" t="s">
        <v>536</v>
      </c>
      <c r="AG159" s="179" t="s">
        <v>536</v>
      </c>
      <c r="AH159" s="228"/>
      <c r="AI159" s="228" t="s">
        <v>536</v>
      </c>
      <c r="AJ159" s="46" t="s">
        <v>536</v>
      </c>
      <c r="AK159" s="46" t="s">
        <v>536</v>
      </c>
      <c r="AL159" s="46" t="s">
        <v>536</v>
      </c>
      <c r="AM159" s="46" t="s">
        <v>536</v>
      </c>
      <c r="AN159" s="46" t="s">
        <v>536</v>
      </c>
      <c r="AO159" s="16" t="s">
        <v>536</v>
      </c>
      <c r="AP159" s="16" t="s">
        <v>536</v>
      </c>
      <c r="AQ159" s="16" t="s">
        <v>536</v>
      </c>
      <c r="AR159" s="16" t="s">
        <v>536</v>
      </c>
      <c r="AS159" s="46" t="s">
        <v>536</v>
      </c>
      <c r="AT159" s="16" t="s">
        <v>536</v>
      </c>
      <c r="AU159" s="16" t="s">
        <v>536</v>
      </c>
    </row>
    <row r="160" spans="1:47" ht="15.75">
      <c r="A160" s="79" t="s">
        <v>385</v>
      </c>
      <c r="B160" s="75">
        <v>1640</v>
      </c>
      <c r="C160" s="76" t="s">
        <v>41</v>
      </c>
      <c r="D160" s="16">
        <v>82</v>
      </c>
      <c r="E160" s="181" t="s">
        <v>442</v>
      </c>
      <c r="F160" s="163" t="s">
        <v>440</v>
      </c>
      <c r="G160" s="164" t="s">
        <v>440</v>
      </c>
      <c r="H160" s="164" t="s">
        <v>440</v>
      </c>
      <c r="I160" s="164" t="s">
        <v>441</v>
      </c>
      <c r="J160" s="164" t="s">
        <v>117</v>
      </c>
      <c r="K160" s="164" t="s">
        <v>542</v>
      </c>
      <c r="L160" s="165">
        <v>21.2</v>
      </c>
      <c r="M160" s="158" t="s">
        <v>516</v>
      </c>
      <c r="N160" s="32" t="s">
        <v>446</v>
      </c>
      <c r="O160" s="159" t="s">
        <v>537</v>
      </c>
      <c r="P160" s="19" t="s">
        <v>536</v>
      </c>
      <c r="Q160" s="20" t="s">
        <v>536</v>
      </c>
      <c r="R160" s="17" t="s">
        <v>536</v>
      </c>
      <c r="S160" s="21" t="s">
        <v>536</v>
      </c>
      <c r="T160" s="176" t="s">
        <v>536</v>
      </c>
      <c r="U160" s="18" t="s">
        <v>536</v>
      </c>
      <c r="V160" s="18" t="s">
        <v>536</v>
      </c>
      <c r="W160" s="17" t="s">
        <v>536</v>
      </c>
      <c r="X160" s="18" t="s">
        <v>536</v>
      </c>
      <c r="Y160" s="17" t="s">
        <v>536</v>
      </c>
      <c r="Z160" s="18" t="s">
        <v>536</v>
      </c>
      <c r="AA160" s="17" t="s">
        <v>536</v>
      </c>
      <c r="AB160" s="19" t="s">
        <v>536</v>
      </c>
      <c r="AC160" s="18" t="s">
        <v>536</v>
      </c>
      <c r="AD160" s="51" t="s">
        <v>536</v>
      </c>
      <c r="AE160" s="16" t="s">
        <v>536</v>
      </c>
      <c r="AF160" s="179" t="s">
        <v>536</v>
      </c>
      <c r="AG160" s="179" t="s">
        <v>536</v>
      </c>
      <c r="AH160" s="228"/>
      <c r="AI160" s="228" t="s">
        <v>536</v>
      </c>
      <c r="AJ160" s="46" t="s">
        <v>536</v>
      </c>
      <c r="AK160" s="46" t="s">
        <v>536</v>
      </c>
      <c r="AL160" s="46" t="s">
        <v>536</v>
      </c>
      <c r="AM160" s="46" t="s">
        <v>536</v>
      </c>
      <c r="AN160" s="46" t="s">
        <v>536</v>
      </c>
      <c r="AO160" s="16" t="s">
        <v>536</v>
      </c>
      <c r="AP160" s="16" t="s">
        <v>536</v>
      </c>
      <c r="AQ160" s="16" t="s">
        <v>536</v>
      </c>
      <c r="AR160" s="16" t="s">
        <v>536</v>
      </c>
      <c r="AS160" s="46" t="s">
        <v>536</v>
      </c>
      <c r="AT160" s="16" t="s">
        <v>536</v>
      </c>
      <c r="AU160" s="16" t="s">
        <v>536</v>
      </c>
    </row>
    <row r="161" spans="1:47" ht="15.75">
      <c r="A161" s="74" t="s">
        <v>386</v>
      </c>
      <c r="B161" s="75">
        <v>1642</v>
      </c>
      <c r="C161" s="76" t="s">
        <v>40</v>
      </c>
      <c r="D161" s="16">
        <v>90</v>
      </c>
      <c r="E161" s="181" t="s">
        <v>449</v>
      </c>
      <c r="F161" s="163" t="s">
        <v>440</v>
      </c>
      <c r="G161" s="164" t="s">
        <v>440</v>
      </c>
      <c r="H161" s="164" t="s">
        <v>440</v>
      </c>
      <c r="I161" s="164" t="s">
        <v>441</v>
      </c>
      <c r="J161" s="164" t="s">
        <v>117</v>
      </c>
      <c r="K161" s="164" t="s">
        <v>543</v>
      </c>
      <c r="L161" s="165">
        <v>18.5</v>
      </c>
      <c r="M161" s="158" t="s">
        <v>517</v>
      </c>
      <c r="N161" s="32" t="s">
        <v>517</v>
      </c>
      <c r="O161" s="159" t="s">
        <v>537</v>
      </c>
      <c r="P161" s="19" t="s">
        <v>536</v>
      </c>
      <c r="Q161" s="20" t="s">
        <v>536</v>
      </c>
      <c r="R161" s="17" t="s">
        <v>536</v>
      </c>
      <c r="S161" s="21" t="s">
        <v>536</v>
      </c>
      <c r="T161" s="176" t="s">
        <v>536</v>
      </c>
      <c r="U161" s="18" t="s">
        <v>536</v>
      </c>
      <c r="V161" s="18" t="s">
        <v>536</v>
      </c>
      <c r="W161" s="17" t="s">
        <v>536</v>
      </c>
      <c r="X161" s="18" t="s">
        <v>536</v>
      </c>
      <c r="Y161" s="17" t="s">
        <v>536</v>
      </c>
      <c r="Z161" s="18" t="s">
        <v>536</v>
      </c>
      <c r="AA161" s="17" t="s">
        <v>536</v>
      </c>
      <c r="AB161" s="19" t="s">
        <v>536</v>
      </c>
      <c r="AC161" s="18" t="s">
        <v>536</v>
      </c>
      <c r="AD161" s="51" t="s">
        <v>536</v>
      </c>
      <c r="AE161" s="16" t="s">
        <v>536</v>
      </c>
      <c r="AF161" s="179" t="s">
        <v>536</v>
      </c>
      <c r="AG161" s="179" t="s">
        <v>536</v>
      </c>
      <c r="AH161" s="228"/>
      <c r="AI161" s="228" t="s">
        <v>536</v>
      </c>
      <c r="AJ161" s="46" t="s">
        <v>536</v>
      </c>
      <c r="AK161" s="46" t="s">
        <v>536</v>
      </c>
      <c r="AL161" s="46" t="s">
        <v>536</v>
      </c>
      <c r="AM161" s="46" t="s">
        <v>536</v>
      </c>
      <c r="AN161" s="46" t="s">
        <v>536</v>
      </c>
      <c r="AO161" s="16" t="s">
        <v>536</v>
      </c>
      <c r="AP161" s="16" t="s">
        <v>536</v>
      </c>
      <c r="AQ161" s="16" t="s">
        <v>536</v>
      </c>
      <c r="AR161" s="16" t="s">
        <v>536</v>
      </c>
      <c r="AS161" s="46" t="s">
        <v>536</v>
      </c>
      <c r="AT161" s="16" t="s">
        <v>536</v>
      </c>
      <c r="AU161" s="16" t="s">
        <v>536</v>
      </c>
    </row>
    <row r="162" spans="1:47" ht="15.75">
      <c r="A162" s="74" t="s">
        <v>387</v>
      </c>
      <c r="B162" s="75">
        <v>1643</v>
      </c>
      <c r="C162" s="207" t="s">
        <v>39</v>
      </c>
      <c r="D162" s="16">
        <v>85</v>
      </c>
      <c r="E162" s="181" t="s">
        <v>442</v>
      </c>
      <c r="F162" s="163" t="s">
        <v>440</v>
      </c>
      <c r="G162" s="164" t="s">
        <v>440</v>
      </c>
      <c r="H162" s="164" t="s">
        <v>440</v>
      </c>
      <c r="I162" s="164" t="s">
        <v>441</v>
      </c>
      <c r="J162" s="164" t="s">
        <v>117</v>
      </c>
      <c r="K162" s="164" t="s">
        <v>542</v>
      </c>
      <c r="L162" s="165">
        <v>19.1</v>
      </c>
      <c r="M162" s="158" t="s">
        <v>517</v>
      </c>
      <c r="N162" s="32" t="s">
        <v>517</v>
      </c>
      <c r="O162" s="159" t="s">
        <v>447</v>
      </c>
      <c r="P162" s="19" t="s">
        <v>536</v>
      </c>
      <c r="Q162" s="20" t="s">
        <v>536</v>
      </c>
      <c r="R162" s="17" t="s">
        <v>536</v>
      </c>
      <c r="S162" s="21" t="s">
        <v>536</v>
      </c>
      <c r="T162" s="176" t="s">
        <v>536</v>
      </c>
      <c r="U162" s="18" t="s">
        <v>536</v>
      </c>
      <c r="V162" s="18" t="s">
        <v>536</v>
      </c>
      <c r="W162" s="17" t="s">
        <v>536</v>
      </c>
      <c r="X162" s="18" t="s">
        <v>536</v>
      </c>
      <c r="Y162" s="17" t="s">
        <v>536</v>
      </c>
      <c r="Z162" s="18" t="s">
        <v>536</v>
      </c>
      <c r="AA162" s="17" t="s">
        <v>536</v>
      </c>
      <c r="AB162" s="19" t="s">
        <v>536</v>
      </c>
      <c r="AC162" s="18" t="s">
        <v>536</v>
      </c>
      <c r="AD162" s="51" t="s">
        <v>536</v>
      </c>
      <c r="AE162" s="16" t="s">
        <v>536</v>
      </c>
      <c r="AF162" s="179" t="s">
        <v>536</v>
      </c>
      <c r="AG162" s="179" t="s">
        <v>536</v>
      </c>
      <c r="AH162" s="228"/>
      <c r="AI162" s="228" t="s">
        <v>536</v>
      </c>
      <c r="AJ162" s="46" t="s">
        <v>536</v>
      </c>
      <c r="AK162" s="46" t="s">
        <v>536</v>
      </c>
      <c r="AL162" s="46" t="s">
        <v>536</v>
      </c>
      <c r="AM162" s="46" t="s">
        <v>536</v>
      </c>
      <c r="AN162" s="46" t="s">
        <v>536</v>
      </c>
      <c r="AO162" s="16" t="s">
        <v>536</v>
      </c>
      <c r="AP162" s="16" t="s">
        <v>536</v>
      </c>
      <c r="AQ162" s="16" t="s">
        <v>536</v>
      </c>
      <c r="AR162" s="16" t="s">
        <v>536</v>
      </c>
      <c r="AS162" s="46" t="s">
        <v>536</v>
      </c>
      <c r="AT162" s="16" t="s">
        <v>536</v>
      </c>
      <c r="AU162" s="16" t="s">
        <v>536</v>
      </c>
    </row>
    <row r="163" spans="1:47" ht="15.75">
      <c r="A163" s="74" t="s">
        <v>388</v>
      </c>
      <c r="B163" s="75">
        <v>1644</v>
      </c>
      <c r="C163" s="76" t="s">
        <v>38</v>
      </c>
      <c r="D163" s="16">
        <v>70</v>
      </c>
      <c r="E163" s="181" t="s">
        <v>445</v>
      </c>
      <c r="F163" s="163" t="s">
        <v>440</v>
      </c>
      <c r="G163" s="164" t="s">
        <v>440</v>
      </c>
      <c r="H163" s="164" t="s">
        <v>440</v>
      </c>
      <c r="I163" s="164" t="s">
        <v>443</v>
      </c>
      <c r="J163" s="164" t="s">
        <v>117</v>
      </c>
      <c r="K163" s="164" t="s">
        <v>542</v>
      </c>
      <c r="L163" s="165">
        <v>19.4</v>
      </c>
      <c r="M163" s="158" t="s">
        <v>517</v>
      </c>
      <c r="N163" s="32" t="s">
        <v>517</v>
      </c>
      <c r="O163" s="159" t="s">
        <v>537</v>
      </c>
      <c r="P163" s="19" t="s">
        <v>536</v>
      </c>
      <c r="Q163" s="20" t="s">
        <v>536</v>
      </c>
      <c r="R163" s="17" t="s">
        <v>536</v>
      </c>
      <c r="S163" s="21" t="s">
        <v>536</v>
      </c>
      <c r="T163" s="176" t="s">
        <v>536</v>
      </c>
      <c r="U163" s="18" t="s">
        <v>536</v>
      </c>
      <c r="V163" s="18" t="s">
        <v>536</v>
      </c>
      <c r="W163" s="17" t="s">
        <v>536</v>
      </c>
      <c r="X163" s="18" t="s">
        <v>536</v>
      </c>
      <c r="Y163" s="17" t="s">
        <v>536</v>
      </c>
      <c r="Z163" s="18" t="s">
        <v>536</v>
      </c>
      <c r="AA163" s="17" t="s">
        <v>536</v>
      </c>
      <c r="AB163" s="19" t="s">
        <v>536</v>
      </c>
      <c r="AC163" s="18" t="s">
        <v>536</v>
      </c>
      <c r="AD163" s="51" t="s">
        <v>536</v>
      </c>
      <c r="AE163" s="16" t="s">
        <v>536</v>
      </c>
      <c r="AF163" s="179" t="s">
        <v>536</v>
      </c>
      <c r="AG163" s="179" t="s">
        <v>536</v>
      </c>
      <c r="AH163" s="228"/>
      <c r="AI163" s="228" t="s">
        <v>536</v>
      </c>
      <c r="AJ163" s="46" t="s">
        <v>536</v>
      </c>
      <c r="AK163" s="46" t="s">
        <v>536</v>
      </c>
      <c r="AL163" s="46" t="s">
        <v>536</v>
      </c>
      <c r="AM163" s="46" t="s">
        <v>536</v>
      </c>
      <c r="AN163" s="46" t="s">
        <v>536</v>
      </c>
      <c r="AO163" s="16" t="s">
        <v>536</v>
      </c>
      <c r="AP163" s="16" t="s">
        <v>536</v>
      </c>
      <c r="AQ163" s="16" t="s">
        <v>536</v>
      </c>
      <c r="AR163" s="16" t="s">
        <v>536</v>
      </c>
      <c r="AS163" s="46" t="s">
        <v>536</v>
      </c>
      <c r="AT163" s="16" t="s">
        <v>536</v>
      </c>
      <c r="AU163" s="16" t="s">
        <v>536</v>
      </c>
    </row>
    <row r="164" spans="1:47" ht="15.75">
      <c r="A164" s="74" t="s">
        <v>389</v>
      </c>
      <c r="B164" s="75">
        <v>1646</v>
      </c>
      <c r="C164" s="76" t="s">
        <v>37</v>
      </c>
      <c r="D164" s="16">
        <v>82</v>
      </c>
      <c r="E164" s="181" t="s">
        <v>442</v>
      </c>
      <c r="F164" s="163" t="s">
        <v>440</v>
      </c>
      <c r="G164" s="164" t="s">
        <v>440</v>
      </c>
      <c r="H164" s="164" t="s">
        <v>440</v>
      </c>
      <c r="I164" s="164" t="s">
        <v>441</v>
      </c>
      <c r="J164" s="164" t="s">
        <v>117</v>
      </c>
      <c r="K164" s="164" t="s">
        <v>542</v>
      </c>
      <c r="L164" s="165">
        <v>17</v>
      </c>
      <c r="M164" s="158" t="s">
        <v>517</v>
      </c>
      <c r="N164" s="32" t="s">
        <v>517</v>
      </c>
      <c r="O164" s="159" t="s">
        <v>447</v>
      </c>
      <c r="P164" s="19" t="s">
        <v>536</v>
      </c>
      <c r="Q164" s="20" t="s">
        <v>536</v>
      </c>
      <c r="R164" s="17" t="s">
        <v>536</v>
      </c>
      <c r="S164" s="21" t="s">
        <v>536</v>
      </c>
      <c r="T164" s="176" t="s">
        <v>536</v>
      </c>
      <c r="U164" s="18" t="s">
        <v>536</v>
      </c>
      <c r="V164" s="18" t="s">
        <v>536</v>
      </c>
      <c r="W164" s="17" t="s">
        <v>536</v>
      </c>
      <c r="X164" s="18" t="s">
        <v>536</v>
      </c>
      <c r="Y164" s="17" t="s">
        <v>536</v>
      </c>
      <c r="Z164" s="18" t="s">
        <v>536</v>
      </c>
      <c r="AA164" s="17" t="s">
        <v>536</v>
      </c>
      <c r="AB164" s="19" t="s">
        <v>536</v>
      </c>
      <c r="AC164" s="18" t="s">
        <v>536</v>
      </c>
      <c r="AD164" s="51" t="s">
        <v>536</v>
      </c>
      <c r="AE164" s="16" t="s">
        <v>536</v>
      </c>
      <c r="AF164" s="179" t="s">
        <v>536</v>
      </c>
      <c r="AG164" s="179" t="s">
        <v>536</v>
      </c>
      <c r="AH164" s="228"/>
      <c r="AI164" s="228" t="s">
        <v>536</v>
      </c>
      <c r="AJ164" s="46" t="s">
        <v>536</v>
      </c>
      <c r="AK164" s="46" t="s">
        <v>536</v>
      </c>
      <c r="AL164" s="46" t="s">
        <v>536</v>
      </c>
      <c r="AM164" s="46" t="s">
        <v>536</v>
      </c>
      <c r="AN164" s="46" t="s">
        <v>536</v>
      </c>
      <c r="AO164" s="16" t="s">
        <v>536</v>
      </c>
      <c r="AP164" s="16" t="s">
        <v>536</v>
      </c>
      <c r="AQ164" s="16" t="s">
        <v>536</v>
      </c>
      <c r="AR164" s="16" t="s">
        <v>536</v>
      </c>
      <c r="AS164" s="46" t="s">
        <v>536</v>
      </c>
      <c r="AT164" s="16" t="s">
        <v>536</v>
      </c>
      <c r="AU164" s="16" t="s">
        <v>536</v>
      </c>
    </row>
    <row r="165" spans="1:47" ht="15.75">
      <c r="A165" s="74" t="s">
        <v>390</v>
      </c>
      <c r="B165" s="75">
        <v>1647</v>
      </c>
      <c r="C165" s="76" t="s">
        <v>36</v>
      </c>
      <c r="D165" s="16">
        <v>65</v>
      </c>
      <c r="E165" s="181" t="s">
        <v>442</v>
      </c>
      <c r="F165" s="163" t="s">
        <v>440</v>
      </c>
      <c r="G165" s="164" t="s">
        <v>440</v>
      </c>
      <c r="H165" s="164" t="s">
        <v>440</v>
      </c>
      <c r="I165" s="164" t="s">
        <v>441</v>
      </c>
      <c r="J165" s="164" t="s">
        <v>117</v>
      </c>
      <c r="K165" s="164" t="s">
        <v>542</v>
      </c>
      <c r="L165" s="165">
        <v>24</v>
      </c>
      <c r="M165" s="158" t="s">
        <v>517</v>
      </c>
      <c r="N165" s="32" t="s">
        <v>517</v>
      </c>
      <c r="O165" s="159" t="s">
        <v>537</v>
      </c>
      <c r="P165" s="19" t="s">
        <v>536</v>
      </c>
      <c r="Q165" s="20" t="s">
        <v>536</v>
      </c>
      <c r="R165" s="17" t="s">
        <v>536</v>
      </c>
      <c r="S165" s="21" t="s">
        <v>536</v>
      </c>
      <c r="T165" s="176" t="s">
        <v>536</v>
      </c>
      <c r="U165" s="18" t="s">
        <v>536</v>
      </c>
      <c r="V165" s="18" t="s">
        <v>536</v>
      </c>
      <c r="W165" s="17" t="s">
        <v>536</v>
      </c>
      <c r="X165" s="18" t="s">
        <v>536</v>
      </c>
      <c r="Y165" s="17" t="s">
        <v>536</v>
      </c>
      <c r="Z165" s="18" t="s">
        <v>536</v>
      </c>
      <c r="AA165" s="17" t="s">
        <v>536</v>
      </c>
      <c r="AB165" s="19" t="s">
        <v>536</v>
      </c>
      <c r="AC165" s="18" t="s">
        <v>536</v>
      </c>
      <c r="AD165" s="51" t="s">
        <v>536</v>
      </c>
      <c r="AE165" s="16" t="s">
        <v>536</v>
      </c>
      <c r="AF165" s="179" t="s">
        <v>536</v>
      </c>
      <c r="AG165" s="179" t="s">
        <v>536</v>
      </c>
      <c r="AH165" s="228"/>
      <c r="AI165" s="228" t="s">
        <v>536</v>
      </c>
      <c r="AJ165" s="46" t="s">
        <v>536</v>
      </c>
      <c r="AK165" s="46" t="s">
        <v>536</v>
      </c>
      <c r="AL165" s="46" t="s">
        <v>536</v>
      </c>
      <c r="AM165" s="46" t="s">
        <v>536</v>
      </c>
      <c r="AN165" s="46" t="s">
        <v>536</v>
      </c>
      <c r="AO165" s="16" t="s">
        <v>536</v>
      </c>
      <c r="AP165" s="16" t="s">
        <v>536</v>
      </c>
      <c r="AQ165" s="16" t="s">
        <v>536</v>
      </c>
      <c r="AR165" s="16" t="s">
        <v>536</v>
      </c>
      <c r="AS165" s="46" t="s">
        <v>536</v>
      </c>
      <c r="AT165" s="16" t="s">
        <v>536</v>
      </c>
      <c r="AU165" s="16" t="s">
        <v>536</v>
      </c>
    </row>
    <row r="166" spans="1:47" ht="15.75">
      <c r="A166" s="74" t="s">
        <v>391</v>
      </c>
      <c r="B166" s="75">
        <v>1648</v>
      </c>
      <c r="C166" s="76" t="s">
        <v>35</v>
      </c>
      <c r="D166" s="16">
        <v>67</v>
      </c>
      <c r="E166" s="181" t="s">
        <v>442</v>
      </c>
      <c r="F166" s="163" t="s">
        <v>440</v>
      </c>
      <c r="G166" s="164" t="s">
        <v>440</v>
      </c>
      <c r="H166" s="164" t="s">
        <v>440</v>
      </c>
      <c r="I166" s="164" t="s">
        <v>443</v>
      </c>
      <c r="J166" s="164" t="s">
        <v>117</v>
      </c>
      <c r="K166" s="164" t="s">
        <v>542</v>
      </c>
      <c r="L166" s="165">
        <v>20.6</v>
      </c>
      <c r="M166" s="158" t="s">
        <v>517</v>
      </c>
      <c r="N166" s="32" t="s">
        <v>517</v>
      </c>
      <c r="O166" s="159" t="s">
        <v>537</v>
      </c>
      <c r="P166" s="19" t="s">
        <v>536</v>
      </c>
      <c r="Q166" s="20" t="s">
        <v>536</v>
      </c>
      <c r="R166" s="17" t="s">
        <v>536</v>
      </c>
      <c r="S166" s="21" t="s">
        <v>536</v>
      </c>
      <c r="T166" s="176" t="s">
        <v>536</v>
      </c>
      <c r="U166" s="18" t="s">
        <v>536</v>
      </c>
      <c r="V166" s="18" t="s">
        <v>536</v>
      </c>
      <c r="W166" s="17" t="s">
        <v>536</v>
      </c>
      <c r="X166" s="18" t="s">
        <v>536</v>
      </c>
      <c r="Y166" s="17" t="s">
        <v>536</v>
      </c>
      <c r="Z166" s="18" t="s">
        <v>536</v>
      </c>
      <c r="AA166" s="17" t="s">
        <v>536</v>
      </c>
      <c r="AB166" s="19" t="s">
        <v>536</v>
      </c>
      <c r="AC166" s="18" t="s">
        <v>536</v>
      </c>
      <c r="AD166" s="51" t="s">
        <v>536</v>
      </c>
      <c r="AE166" s="16" t="s">
        <v>536</v>
      </c>
      <c r="AF166" s="179" t="s">
        <v>536</v>
      </c>
      <c r="AG166" s="179" t="s">
        <v>536</v>
      </c>
      <c r="AH166" s="228"/>
      <c r="AI166" s="228" t="s">
        <v>536</v>
      </c>
      <c r="AJ166" s="46" t="s">
        <v>536</v>
      </c>
      <c r="AK166" s="46" t="s">
        <v>536</v>
      </c>
      <c r="AL166" s="46" t="s">
        <v>536</v>
      </c>
      <c r="AM166" s="46" t="s">
        <v>536</v>
      </c>
      <c r="AN166" s="46" t="s">
        <v>536</v>
      </c>
      <c r="AO166" s="16" t="s">
        <v>536</v>
      </c>
      <c r="AP166" s="16" t="s">
        <v>536</v>
      </c>
      <c r="AQ166" s="16" t="s">
        <v>536</v>
      </c>
      <c r="AR166" s="16" t="s">
        <v>536</v>
      </c>
      <c r="AS166" s="46" t="s">
        <v>536</v>
      </c>
      <c r="AT166" s="16" t="s">
        <v>536</v>
      </c>
      <c r="AU166" s="16" t="s">
        <v>536</v>
      </c>
    </row>
    <row r="167" spans="1:47" ht="15.75">
      <c r="A167" s="74" t="s">
        <v>392</v>
      </c>
      <c r="B167" s="75">
        <v>1649</v>
      </c>
      <c r="C167" s="76" t="s">
        <v>34</v>
      </c>
      <c r="D167" s="16">
        <v>71</v>
      </c>
      <c r="E167" s="181" t="s">
        <v>445</v>
      </c>
      <c r="F167" s="163" t="s">
        <v>440</v>
      </c>
      <c r="G167" s="164" t="s">
        <v>440</v>
      </c>
      <c r="H167" s="164" t="s">
        <v>440</v>
      </c>
      <c r="I167" s="164" t="s">
        <v>443</v>
      </c>
      <c r="J167" s="164" t="s">
        <v>117</v>
      </c>
      <c r="K167" s="164" t="s">
        <v>542</v>
      </c>
      <c r="L167" s="165">
        <v>19.7</v>
      </c>
      <c r="M167" s="158" t="s">
        <v>517</v>
      </c>
      <c r="N167" s="32" t="s">
        <v>517</v>
      </c>
      <c r="O167" s="159" t="s">
        <v>537</v>
      </c>
      <c r="P167" s="19" t="s">
        <v>536</v>
      </c>
      <c r="Q167" s="20" t="s">
        <v>536</v>
      </c>
      <c r="R167" s="17" t="s">
        <v>536</v>
      </c>
      <c r="S167" s="21" t="s">
        <v>536</v>
      </c>
      <c r="T167" s="176" t="s">
        <v>536</v>
      </c>
      <c r="U167" s="18" t="s">
        <v>536</v>
      </c>
      <c r="V167" s="18" t="s">
        <v>536</v>
      </c>
      <c r="W167" s="17" t="s">
        <v>536</v>
      </c>
      <c r="X167" s="18" t="s">
        <v>536</v>
      </c>
      <c r="Y167" s="17" t="s">
        <v>536</v>
      </c>
      <c r="Z167" s="18" t="s">
        <v>536</v>
      </c>
      <c r="AA167" s="17" t="s">
        <v>536</v>
      </c>
      <c r="AB167" s="19" t="s">
        <v>536</v>
      </c>
      <c r="AC167" s="18" t="s">
        <v>536</v>
      </c>
      <c r="AD167" s="51" t="s">
        <v>536</v>
      </c>
      <c r="AE167" s="16" t="s">
        <v>536</v>
      </c>
      <c r="AF167" s="179" t="s">
        <v>536</v>
      </c>
      <c r="AG167" s="179" t="s">
        <v>536</v>
      </c>
      <c r="AH167" s="228"/>
      <c r="AI167" s="228" t="s">
        <v>536</v>
      </c>
      <c r="AJ167" s="46" t="s">
        <v>536</v>
      </c>
      <c r="AK167" s="46" t="s">
        <v>536</v>
      </c>
      <c r="AL167" s="46" t="s">
        <v>536</v>
      </c>
      <c r="AM167" s="46" t="s">
        <v>536</v>
      </c>
      <c r="AN167" s="46" t="s">
        <v>536</v>
      </c>
      <c r="AO167" s="16" t="s">
        <v>536</v>
      </c>
      <c r="AP167" s="16" t="s">
        <v>536</v>
      </c>
      <c r="AQ167" s="16" t="s">
        <v>536</v>
      </c>
      <c r="AR167" s="16" t="s">
        <v>536</v>
      </c>
      <c r="AS167" s="46" t="s">
        <v>536</v>
      </c>
      <c r="AT167" s="16" t="s">
        <v>536</v>
      </c>
      <c r="AU167" s="16" t="s">
        <v>536</v>
      </c>
    </row>
    <row r="168" spans="1:47" ht="15.75">
      <c r="A168" s="74" t="s">
        <v>393</v>
      </c>
      <c r="B168" s="75">
        <v>1650</v>
      </c>
      <c r="C168" s="76" t="s">
        <v>33</v>
      </c>
      <c r="D168" s="16">
        <v>79</v>
      </c>
      <c r="E168" s="181" t="s">
        <v>442</v>
      </c>
      <c r="F168" s="163" t="s">
        <v>440</v>
      </c>
      <c r="G168" s="164" t="s">
        <v>440</v>
      </c>
      <c r="H168" s="164" t="s">
        <v>440</v>
      </c>
      <c r="I168" s="164" t="s">
        <v>441</v>
      </c>
      <c r="J168" s="164" t="s">
        <v>117</v>
      </c>
      <c r="K168" s="164" t="s">
        <v>542</v>
      </c>
      <c r="L168" s="165">
        <v>20.2</v>
      </c>
      <c r="M168" s="158" t="s">
        <v>517</v>
      </c>
      <c r="N168" s="32" t="s">
        <v>517</v>
      </c>
      <c r="O168" s="159" t="s">
        <v>447</v>
      </c>
      <c r="P168" s="19" t="s">
        <v>536</v>
      </c>
      <c r="Q168" s="20" t="s">
        <v>536</v>
      </c>
      <c r="R168" s="17" t="s">
        <v>536</v>
      </c>
      <c r="S168" s="21" t="s">
        <v>536</v>
      </c>
      <c r="T168" s="176" t="s">
        <v>536</v>
      </c>
      <c r="U168" s="18" t="s">
        <v>536</v>
      </c>
      <c r="V168" s="18" t="s">
        <v>536</v>
      </c>
      <c r="W168" s="17" t="s">
        <v>536</v>
      </c>
      <c r="X168" s="18" t="s">
        <v>536</v>
      </c>
      <c r="Y168" s="17" t="s">
        <v>536</v>
      </c>
      <c r="Z168" s="18" t="s">
        <v>536</v>
      </c>
      <c r="AA168" s="17" t="s">
        <v>536</v>
      </c>
      <c r="AB168" s="19" t="s">
        <v>536</v>
      </c>
      <c r="AC168" s="18" t="s">
        <v>536</v>
      </c>
      <c r="AD168" s="51" t="s">
        <v>536</v>
      </c>
      <c r="AE168" s="16" t="s">
        <v>536</v>
      </c>
      <c r="AF168" s="179" t="s">
        <v>536</v>
      </c>
      <c r="AG168" s="179" t="s">
        <v>536</v>
      </c>
      <c r="AH168" s="228"/>
      <c r="AI168" s="228" t="s">
        <v>536</v>
      </c>
      <c r="AJ168" s="46" t="s">
        <v>536</v>
      </c>
      <c r="AK168" s="46" t="s">
        <v>536</v>
      </c>
      <c r="AL168" s="46" t="s">
        <v>536</v>
      </c>
      <c r="AM168" s="46" t="s">
        <v>536</v>
      </c>
      <c r="AN168" s="46" t="s">
        <v>536</v>
      </c>
      <c r="AO168" s="16" t="s">
        <v>536</v>
      </c>
      <c r="AP168" s="16" t="s">
        <v>536</v>
      </c>
      <c r="AQ168" s="16" t="s">
        <v>536</v>
      </c>
      <c r="AR168" s="16" t="s">
        <v>536</v>
      </c>
      <c r="AS168" s="46" t="s">
        <v>536</v>
      </c>
      <c r="AT168" s="16" t="s">
        <v>536</v>
      </c>
      <c r="AU168" s="16" t="s">
        <v>536</v>
      </c>
    </row>
    <row r="169" spans="1:47" ht="15.75">
      <c r="A169" s="74" t="s">
        <v>394</v>
      </c>
      <c r="B169" s="75">
        <v>1651</v>
      </c>
      <c r="C169" s="207" t="s">
        <v>32</v>
      </c>
      <c r="D169" s="16">
        <v>73</v>
      </c>
      <c r="E169" s="181" t="s">
        <v>442</v>
      </c>
      <c r="F169" s="163" t="s">
        <v>440</v>
      </c>
      <c r="G169" s="164" t="s">
        <v>440</v>
      </c>
      <c r="H169" s="164" t="s">
        <v>440</v>
      </c>
      <c r="I169" s="164" t="s">
        <v>441</v>
      </c>
      <c r="J169" s="164" t="s">
        <v>117</v>
      </c>
      <c r="K169" s="164" t="s">
        <v>542</v>
      </c>
      <c r="L169" s="165">
        <v>21.4</v>
      </c>
      <c r="M169" s="158" t="s">
        <v>517</v>
      </c>
      <c r="N169" s="32" t="s">
        <v>517</v>
      </c>
      <c r="O169" s="159" t="s">
        <v>537</v>
      </c>
      <c r="P169" s="19" t="s">
        <v>536</v>
      </c>
      <c r="Q169" s="20" t="s">
        <v>536</v>
      </c>
      <c r="R169" s="17" t="s">
        <v>536</v>
      </c>
      <c r="S169" s="21" t="s">
        <v>536</v>
      </c>
      <c r="T169" s="176" t="s">
        <v>536</v>
      </c>
      <c r="U169" s="18" t="s">
        <v>536</v>
      </c>
      <c r="V169" s="18" t="s">
        <v>536</v>
      </c>
      <c r="W169" s="17" t="s">
        <v>536</v>
      </c>
      <c r="X169" s="18" t="s">
        <v>536</v>
      </c>
      <c r="Y169" s="17" t="s">
        <v>536</v>
      </c>
      <c r="Z169" s="18" t="s">
        <v>536</v>
      </c>
      <c r="AA169" s="17" t="s">
        <v>536</v>
      </c>
      <c r="AB169" s="19" t="s">
        <v>536</v>
      </c>
      <c r="AC169" s="18" t="s">
        <v>536</v>
      </c>
      <c r="AD169" s="51" t="s">
        <v>536</v>
      </c>
      <c r="AE169" s="16" t="s">
        <v>536</v>
      </c>
      <c r="AF169" s="179" t="s">
        <v>536</v>
      </c>
      <c r="AG169" s="179" t="s">
        <v>536</v>
      </c>
      <c r="AH169" s="228"/>
      <c r="AI169" s="228" t="s">
        <v>536</v>
      </c>
      <c r="AJ169" s="46" t="s">
        <v>536</v>
      </c>
      <c r="AK169" s="46" t="s">
        <v>536</v>
      </c>
      <c r="AL169" s="46" t="s">
        <v>536</v>
      </c>
      <c r="AM169" s="46" t="s">
        <v>536</v>
      </c>
      <c r="AN169" s="46" t="s">
        <v>536</v>
      </c>
      <c r="AO169" s="16" t="s">
        <v>536</v>
      </c>
      <c r="AP169" s="16" t="s">
        <v>536</v>
      </c>
      <c r="AQ169" s="16" t="s">
        <v>536</v>
      </c>
      <c r="AR169" s="16" t="s">
        <v>536</v>
      </c>
      <c r="AS169" s="46" t="s">
        <v>536</v>
      </c>
      <c r="AT169" s="16" t="s">
        <v>536</v>
      </c>
      <c r="AU169" s="16" t="s">
        <v>536</v>
      </c>
    </row>
    <row r="170" spans="1:47" ht="15.75">
      <c r="A170" s="74" t="s">
        <v>395</v>
      </c>
      <c r="B170" s="75">
        <v>1652</v>
      </c>
      <c r="C170" s="207" t="s">
        <v>31</v>
      </c>
      <c r="D170" s="16">
        <v>67</v>
      </c>
      <c r="E170" s="181" t="s">
        <v>442</v>
      </c>
      <c r="F170" s="163" t="s">
        <v>440</v>
      </c>
      <c r="G170" s="164" t="s">
        <v>440</v>
      </c>
      <c r="H170" s="164" t="s">
        <v>440</v>
      </c>
      <c r="I170" s="164" t="s">
        <v>441</v>
      </c>
      <c r="J170" s="164" t="s">
        <v>117</v>
      </c>
      <c r="K170" s="164" t="s">
        <v>542</v>
      </c>
      <c r="L170" s="165">
        <v>20.2</v>
      </c>
      <c r="M170" s="158" t="s">
        <v>517</v>
      </c>
      <c r="N170" s="32" t="s">
        <v>517</v>
      </c>
      <c r="O170" s="159" t="s">
        <v>537</v>
      </c>
      <c r="P170" s="19" t="s">
        <v>536</v>
      </c>
      <c r="Q170" s="20" t="s">
        <v>536</v>
      </c>
      <c r="R170" s="17" t="s">
        <v>536</v>
      </c>
      <c r="S170" s="21" t="s">
        <v>536</v>
      </c>
      <c r="T170" s="176" t="s">
        <v>536</v>
      </c>
      <c r="U170" s="18" t="s">
        <v>536</v>
      </c>
      <c r="V170" s="18" t="s">
        <v>536</v>
      </c>
      <c r="W170" s="17" t="s">
        <v>536</v>
      </c>
      <c r="X170" s="18" t="s">
        <v>536</v>
      </c>
      <c r="Y170" s="17" t="s">
        <v>536</v>
      </c>
      <c r="Z170" s="18" t="s">
        <v>536</v>
      </c>
      <c r="AA170" s="17" t="s">
        <v>536</v>
      </c>
      <c r="AB170" s="19" t="s">
        <v>536</v>
      </c>
      <c r="AC170" s="18" t="s">
        <v>536</v>
      </c>
      <c r="AD170" s="51" t="s">
        <v>536</v>
      </c>
      <c r="AE170" s="16" t="s">
        <v>536</v>
      </c>
      <c r="AF170" s="179" t="s">
        <v>536</v>
      </c>
      <c r="AG170" s="179" t="s">
        <v>536</v>
      </c>
      <c r="AH170" s="228"/>
      <c r="AI170" s="228" t="s">
        <v>536</v>
      </c>
      <c r="AJ170" s="46" t="s">
        <v>536</v>
      </c>
      <c r="AK170" s="46" t="s">
        <v>536</v>
      </c>
      <c r="AL170" s="46" t="s">
        <v>536</v>
      </c>
      <c r="AM170" s="46" t="s">
        <v>536</v>
      </c>
      <c r="AN170" s="46" t="s">
        <v>536</v>
      </c>
      <c r="AO170" s="16" t="s">
        <v>536</v>
      </c>
      <c r="AP170" s="16" t="s">
        <v>536</v>
      </c>
      <c r="AQ170" s="16" t="s">
        <v>536</v>
      </c>
      <c r="AR170" s="16" t="s">
        <v>536</v>
      </c>
      <c r="AS170" s="46" t="s">
        <v>536</v>
      </c>
      <c r="AT170" s="16" t="s">
        <v>536</v>
      </c>
      <c r="AU170" s="16" t="s">
        <v>536</v>
      </c>
    </row>
    <row r="171" spans="1:47" ht="15.75">
      <c r="A171" s="74" t="s">
        <v>396</v>
      </c>
      <c r="B171" s="75">
        <v>1653</v>
      </c>
      <c r="C171" s="76" t="s">
        <v>30</v>
      </c>
      <c r="D171" s="16">
        <v>73</v>
      </c>
      <c r="E171" s="181" t="s">
        <v>442</v>
      </c>
      <c r="F171" s="163" t="s">
        <v>440</v>
      </c>
      <c r="G171" s="164" t="s">
        <v>440</v>
      </c>
      <c r="H171" s="164" t="s">
        <v>440</v>
      </c>
      <c r="I171" s="164" t="s">
        <v>441</v>
      </c>
      <c r="J171" s="164" t="s">
        <v>117</v>
      </c>
      <c r="K171" s="164" t="s">
        <v>542</v>
      </c>
      <c r="L171" s="165">
        <v>18.5</v>
      </c>
      <c r="M171" s="158" t="s">
        <v>517</v>
      </c>
      <c r="N171" s="32" t="s">
        <v>517</v>
      </c>
      <c r="O171" s="159" t="s">
        <v>447</v>
      </c>
      <c r="P171" s="19" t="s">
        <v>536</v>
      </c>
      <c r="Q171" s="20" t="s">
        <v>536</v>
      </c>
      <c r="R171" s="17" t="s">
        <v>536</v>
      </c>
      <c r="S171" s="21" t="s">
        <v>536</v>
      </c>
      <c r="T171" s="176" t="s">
        <v>536</v>
      </c>
      <c r="U171" s="18" t="s">
        <v>536</v>
      </c>
      <c r="V171" s="18" t="s">
        <v>536</v>
      </c>
      <c r="W171" s="17" t="s">
        <v>536</v>
      </c>
      <c r="X171" s="18" t="s">
        <v>536</v>
      </c>
      <c r="Y171" s="17" t="s">
        <v>536</v>
      </c>
      <c r="Z171" s="18" t="s">
        <v>536</v>
      </c>
      <c r="AA171" s="17" t="s">
        <v>536</v>
      </c>
      <c r="AB171" s="19" t="s">
        <v>536</v>
      </c>
      <c r="AC171" s="18" t="s">
        <v>536</v>
      </c>
      <c r="AD171" s="51" t="s">
        <v>536</v>
      </c>
      <c r="AE171" s="16" t="s">
        <v>536</v>
      </c>
      <c r="AF171" s="179" t="s">
        <v>536</v>
      </c>
      <c r="AG171" s="179" t="s">
        <v>536</v>
      </c>
      <c r="AH171" s="228"/>
      <c r="AI171" s="228" t="s">
        <v>536</v>
      </c>
      <c r="AJ171" s="46" t="s">
        <v>536</v>
      </c>
      <c r="AK171" s="46" t="s">
        <v>536</v>
      </c>
      <c r="AL171" s="46" t="s">
        <v>536</v>
      </c>
      <c r="AM171" s="46" t="s">
        <v>536</v>
      </c>
      <c r="AN171" s="46" t="s">
        <v>536</v>
      </c>
      <c r="AO171" s="16" t="s">
        <v>536</v>
      </c>
      <c r="AP171" s="16" t="s">
        <v>536</v>
      </c>
      <c r="AQ171" s="16" t="s">
        <v>536</v>
      </c>
      <c r="AR171" s="16" t="s">
        <v>536</v>
      </c>
      <c r="AS171" s="46" t="s">
        <v>536</v>
      </c>
      <c r="AT171" s="16" t="s">
        <v>536</v>
      </c>
      <c r="AU171" s="16" t="s">
        <v>536</v>
      </c>
    </row>
    <row r="172" spans="1:47" ht="15.75">
      <c r="A172" s="74" t="s">
        <v>397</v>
      </c>
      <c r="B172" s="75">
        <v>1654</v>
      </c>
      <c r="C172" s="76" t="s">
        <v>29</v>
      </c>
      <c r="D172" s="16">
        <v>73</v>
      </c>
      <c r="E172" s="181" t="s">
        <v>445</v>
      </c>
      <c r="F172" s="163" t="s">
        <v>440</v>
      </c>
      <c r="G172" s="164" t="s">
        <v>440</v>
      </c>
      <c r="H172" s="164" t="s">
        <v>440</v>
      </c>
      <c r="I172" s="164" t="s">
        <v>443</v>
      </c>
      <c r="J172" s="164" t="s">
        <v>117</v>
      </c>
      <c r="K172" s="164" t="s">
        <v>542</v>
      </c>
      <c r="L172" s="165">
        <v>16.8</v>
      </c>
      <c r="M172" s="158" t="s">
        <v>517</v>
      </c>
      <c r="N172" s="32" t="s">
        <v>517</v>
      </c>
      <c r="O172" s="159" t="s">
        <v>537</v>
      </c>
      <c r="P172" s="19" t="s">
        <v>536</v>
      </c>
      <c r="Q172" s="20" t="s">
        <v>536</v>
      </c>
      <c r="R172" s="17" t="s">
        <v>536</v>
      </c>
      <c r="S172" s="21" t="s">
        <v>536</v>
      </c>
      <c r="T172" s="176" t="s">
        <v>536</v>
      </c>
      <c r="U172" s="18" t="s">
        <v>536</v>
      </c>
      <c r="V172" s="18" t="s">
        <v>536</v>
      </c>
      <c r="W172" s="17" t="s">
        <v>536</v>
      </c>
      <c r="X172" s="18" t="s">
        <v>536</v>
      </c>
      <c r="Y172" s="17" t="s">
        <v>536</v>
      </c>
      <c r="Z172" s="18" t="s">
        <v>536</v>
      </c>
      <c r="AA172" s="17" t="s">
        <v>536</v>
      </c>
      <c r="AB172" s="19" t="s">
        <v>536</v>
      </c>
      <c r="AC172" s="18" t="s">
        <v>536</v>
      </c>
      <c r="AD172" s="51" t="s">
        <v>536</v>
      </c>
      <c r="AE172" s="16" t="s">
        <v>536</v>
      </c>
      <c r="AF172" s="179" t="s">
        <v>536</v>
      </c>
      <c r="AG172" s="179" t="s">
        <v>536</v>
      </c>
      <c r="AH172" s="228"/>
      <c r="AI172" s="228" t="s">
        <v>536</v>
      </c>
      <c r="AJ172" s="46" t="s">
        <v>536</v>
      </c>
      <c r="AK172" s="46" t="s">
        <v>536</v>
      </c>
      <c r="AL172" s="46" t="s">
        <v>536</v>
      </c>
      <c r="AM172" s="46" t="s">
        <v>536</v>
      </c>
      <c r="AN172" s="46" t="s">
        <v>536</v>
      </c>
      <c r="AO172" s="16" t="s">
        <v>536</v>
      </c>
      <c r="AP172" s="16" t="s">
        <v>536</v>
      </c>
      <c r="AQ172" s="16" t="s">
        <v>536</v>
      </c>
      <c r="AR172" s="16" t="s">
        <v>536</v>
      </c>
      <c r="AS172" s="46" t="s">
        <v>536</v>
      </c>
      <c r="AT172" s="16" t="s">
        <v>536</v>
      </c>
      <c r="AU172" s="16" t="s">
        <v>536</v>
      </c>
    </row>
    <row r="173" spans="1:47" ht="15.75">
      <c r="A173" s="74" t="s">
        <v>398</v>
      </c>
      <c r="B173" s="75">
        <v>1655</v>
      </c>
      <c r="C173" s="76" t="s">
        <v>28</v>
      </c>
      <c r="D173" s="16">
        <v>77</v>
      </c>
      <c r="E173" s="181" t="s">
        <v>442</v>
      </c>
      <c r="F173" s="163" t="s">
        <v>440</v>
      </c>
      <c r="G173" s="164" t="s">
        <v>440</v>
      </c>
      <c r="H173" s="164" t="s">
        <v>440</v>
      </c>
      <c r="I173" s="164" t="s">
        <v>441</v>
      </c>
      <c r="J173" s="164" t="s">
        <v>117</v>
      </c>
      <c r="K173" s="164" t="s">
        <v>542</v>
      </c>
      <c r="L173" s="165">
        <v>21</v>
      </c>
      <c r="M173" s="158" t="s">
        <v>517</v>
      </c>
      <c r="N173" s="32" t="s">
        <v>517</v>
      </c>
      <c r="O173" s="159" t="s">
        <v>537</v>
      </c>
      <c r="P173" s="19" t="s">
        <v>536</v>
      </c>
      <c r="Q173" s="20" t="s">
        <v>536</v>
      </c>
      <c r="R173" s="17" t="s">
        <v>536</v>
      </c>
      <c r="S173" s="21" t="s">
        <v>536</v>
      </c>
      <c r="T173" s="176" t="s">
        <v>536</v>
      </c>
      <c r="U173" s="18" t="s">
        <v>536</v>
      </c>
      <c r="V173" s="18" t="s">
        <v>536</v>
      </c>
      <c r="W173" s="17" t="s">
        <v>536</v>
      </c>
      <c r="X173" s="18" t="s">
        <v>536</v>
      </c>
      <c r="Y173" s="17" t="s">
        <v>536</v>
      </c>
      <c r="Z173" s="18" t="s">
        <v>536</v>
      </c>
      <c r="AA173" s="17" t="s">
        <v>536</v>
      </c>
      <c r="AB173" s="19" t="s">
        <v>536</v>
      </c>
      <c r="AC173" s="18" t="s">
        <v>536</v>
      </c>
      <c r="AD173" s="51" t="s">
        <v>536</v>
      </c>
      <c r="AE173" s="16" t="s">
        <v>536</v>
      </c>
      <c r="AF173" s="179" t="s">
        <v>536</v>
      </c>
      <c r="AG173" s="179" t="s">
        <v>536</v>
      </c>
      <c r="AH173" s="228"/>
      <c r="AI173" s="228" t="s">
        <v>536</v>
      </c>
      <c r="AJ173" s="46" t="s">
        <v>536</v>
      </c>
      <c r="AK173" s="46" t="s">
        <v>536</v>
      </c>
      <c r="AL173" s="46" t="s">
        <v>536</v>
      </c>
      <c r="AM173" s="46" t="s">
        <v>536</v>
      </c>
      <c r="AN173" s="46" t="s">
        <v>536</v>
      </c>
      <c r="AO173" s="16" t="s">
        <v>536</v>
      </c>
      <c r="AP173" s="16" t="s">
        <v>536</v>
      </c>
      <c r="AQ173" s="16" t="s">
        <v>536</v>
      </c>
      <c r="AR173" s="16" t="s">
        <v>536</v>
      </c>
      <c r="AS173" s="46" t="s">
        <v>536</v>
      </c>
      <c r="AT173" s="16" t="s">
        <v>536</v>
      </c>
      <c r="AU173" s="16" t="s">
        <v>536</v>
      </c>
    </row>
    <row r="174" spans="1:47" ht="15.75">
      <c r="A174" s="74" t="s">
        <v>399</v>
      </c>
      <c r="B174" s="75">
        <v>1656</v>
      </c>
      <c r="C174" s="76" t="s">
        <v>27</v>
      </c>
      <c r="D174" s="16">
        <v>81</v>
      </c>
      <c r="E174" s="181" t="s">
        <v>442</v>
      </c>
      <c r="F174" s="163" t="s">
        <v>440</v>
      </c>
      <c r="G174" s="164" t="s">
        <v>440</v>
      </c>
      <c r="H174" s="164" t="s">
        <v>440</v>
      </c>
      <c r="I174" s="164" t="s">
        <v>441</v>
      </c>
      <c r="J174" s="164" t="s">
        <v>117</v>
      </c>
      <c r="K174" s="164" t="s">
        <v>543</v>
      </c>
      <c r="L174" s="165">
        <v>23.1</v>
      </c>
      <c r="M174" s="158" t="s">
        <v>516</v>
      </c>
      <c r="N174" s="32" t="s">
        <v>517</v>
      </c>
      <c r="O174" s="159" t="s">
        <v>447</v>
      </c>
      <c r="P174" s="19" t="s">
        <v>536</v>
      </c>
      <c r="Q174" s="20" t="s">
        <v>536</v>
      </c>
      <c r="R174" s="17" t="s">
        <v>536</v>
      </c>
      <c r="S174" s="21" t="s">
        <v>536</v>
      </c>
      <c r="T174" s="176" t="s">
        <v>536</v>
      </c>
      <c r="U174" s="18" t="s">
        <v>536</v>
      </c>
      <c r="V174" s="18" t="s">
        <v>536</v>
      </c>
      <c r="W174" s="17" t="s">
        <v>536</v>
      </c>
      <c r="X174" s="18" t="s">
        <v>536</v>
      </c>
      <c r="Y174" s="17" t="s">
        <v>536</v>
      </c>
      <c r="Z174" s="18" t="s">
        <v>536</v>
      </c>
      <c r="AA174" s="17" t="s">
        <v>536</v>
      </c>
      <c r="AB174" s="19" t="s">
        <v>536</v>
      </c>
      <c r="AC174" s="18" t="s">
        <v>536</v>
      </c>
      <c r="AD174" s="51" t="s">
        <v>536</v>
      </c>
      <c r="AE174" s="16" t="s">
        <v>536</v>
      </c>
      <c r="AF174" s="179" t="s">
        <v>536</v>
      </c>
      <c r="AG174" s="179" t="s">
        <v>536</v>
      </c>
      <c r="AH174" s="228"/>
      <c r="AI174" s="228" t="s">
        <v>536</v>
      </c>
      <c r="AJ174" s="46" t="s">
        <v>536</v>
      </c>
      <c r="AK174" s="46" t="s">
        <v>536</v>
      </c>
      <c r="AL174" s="46" t="s">
        <v>536</v>
      </c>
      <c r="AM174" s="46" t="s">
        <v>536</v>
      </c>
      <c r="AN174" s="46" t="s">
        <v>536</v>
      </c>
      <c r="AO174" s="16" t="s">
        <v>536</v>
      </c>
      <c r="AP174" s="16" t="s">
        <v>536</v>
      </c>
      <c r="AQ174" s="16" t="s">
        <v>536</v>
      </c>
      <c r="AR174" s="16" t="s">
        <v>536</v>
      </c>
      <c r="AS174" s="46" t="s">
        <v>536</v>
      </c>
      <c r="AT174" s="16" t="s">
        <v>536</v>
      </c>
      <c r="AU174" s="16" t="s">
        <v>536</v>
      </c>
    </row>
    <row r="175" spans="1:47" ht="15.75">
      <c r="A175" s="74" t="s">
        <v>400</v>
      </c>
      <c r="B175" s="75">
        <v>1657</v>
      </c>
      <c r="C175" s="76" t="s">
        <v>401</v>
      </c>
      <c r="D175" s="16">
        <v>78</v>
      </c>
      <c r="E175" s="181" t="s">
        <v>442</v>
      </c>
      <c r="F175" s="163" t="s">
        <v>440</v>
      </c>
      <c r="G175" s="164" t="s">
        <v>440</v>
      </c>
      <c r="H175" s="164" t="s">
        <v>440</v>
      </c>
      <c r="I175" s="164" t="s">
        <v>443</v>
      </c>
      <c r="J175" s="164" t="s">
        <v>538</v>
      </c>
      <c r="K175" s="164" t="s">
        <v>542</v>
      </c>
      <c r="L175" s="165">
        <v>16.7</v>
      </c>
      <c r="M175" s="158" t="s">
        <v>517</v>
      </c>
      <c r="N175" s="32" t="s">
        <v>517</v>
      </c>
      <c r="O175" s="159" t="s">
        <v>447</v>
      </c>
      <c r="P175" s="19" t="s">
        <v>536</v>
      </c>
      <c r="Q175" s="20" t="s">
        <v>536</v>
      </c>
      <c r="R175" s="17" t="s">
        <v>536</v>
      </c>
      <c r="S175" s="21" t="s">
        <v>536</v>
      </c>
      <c r="T175" s="176" t="s">
        <v>536</v>
      </c>
      <c r="U175" s="18" t="s">
        <v>536</v>
      </c>
      <c r="V175" s="18" t="s">
        <v>536</v>
      </c>
      <c r="W175" s="17" t="s">
        <v>536</v>
      </c>
      <c r="X175" s="18" t="s">
        <v>536</v>
      </c>
      <c r="Y175" s="17" t="s">
        <v>536</v>
      </c>
      <c r="Z175" s="18" t="s">
        <v>536</v>
      </c>
      <c r="AA175" s="17" t="s">
        <v>536</v>
      </c>
      <c r="AB175" s="19" t="s">
        <v>536</v>
      </c>
      <c r="AC175" s="18" t="s">
        <v>536</v>
      </c>
      <c r="AD175" s="51" t="s">
        <v>536</v>
      </c>
      <c r="AE175" s="16" t="s">
        <v>536</v>
      </c>
      <c r="AF175" s="179" t="s">
        <v>536</v>
      </c>
      <c r="AG175" s="179" t="s">
        <v>536</v>
      </c>
      <c r="AH175" s="228"/>
      <c r="AI175" s="228" t="s">
        <v>536</v>
      </c>
      <c r="AJ175" s="46" t="s">
        <v>536</v>
      </c>
      <c r="AK175" s="46" t="s">
        <v>536</v>
      </c>
      <c r="AL175" s="46" t="s">
        <v>536</v>
      </c>
      <c r="AM175" s="46" t="s">
        <v>536</v>
      </c>
      <c r="AN175" s="46" t="s">
        <v>536</v>
      </c>
      <c r="AO175" s="16" t="s">
        <v>536</v>
      </c>
      <c r="AP175" s="16" t="s">
        <v>536</v>
      </c>
      <c r="AQ175" s="16" t="s">
        <v>536</v>
      </c>
      <c r="AR175" s="16" t="s">
        <v>536</v>
      </c>
      <c r="AS175" s="46" t="s">
        <v>536</v>
      </c>
      <c r="AT175" s="16" t="s">
        <v>536</v>
      </c>
      <c r="AU175" s="16" t="s">
        <v>536</v>
      </c>
    </row>
    <row r="176" spans="1:47" ht="15.75">
      <c r="A176" s="74" t="s">
        <v>402</v>
      </c>
      <c r="B176" s="75">
        <v>1658</v>
      </c>
      <c r="C176" s="76" t="s">
        <v>26</v>
      </c>
      <c r="D176" s="16">
        <v>93</v>
      </c>
      <c r="E176" s="181" t="s">
        <v>445</v>
      </c>
      <c r="F176" s="163" t="s">
        <v>440</v>
      </c>
      <c r="G176" s="164" t="s">
        <v>440</v>
      </c>
      <c r="H176" s="164" t="s">
        <v>440</v>
      </c>
      <c r="I176" s="164" t="s">
        <v>443</v>
      </c>
      <c r="J176" s="164" t="s">
        <v>539</v>
      </c>
      <c r="K176" s="164" t="s">
        <v>542</v>
      </c>
      <c r="L176" s="165">
        <v>23.4</v>
      </c>
      <c r="M176" s="158" t="s">
        <v>517</v>
      </c>
      <c r="N176" s="32" t="s">
        <v>517</v>
      </c>
      <c r="O176" s="159" t="s">
        <v>537</v>
      </c>
      <c r="P176" s="19" t="s">
        <v>536</v>
      </c>
      <c r="Q176" s="20" t="s">
        <v>536</v>
      </c>
      <c r="R176" s="17" t="s">
        <v>536</v>
      </c>
      <c r="S176" s="21" t="s">
        <v>536</v>
      </c>
      <c r="T176" s="176" t="s">
        <v>536</v>
      </c>
      <c r="U176" s="18" t="s">
        <v>536</v>
      </c>
      <c r="V176" s="18" t="s">
        <v>536</v>
      </c>
      <c r="W176" s="17" t="s">
        <v>536</v>
      </c>
      <c r="X176" s="18" t="s">
        <v>536</v>
      </c>
      <c r="Y176" s="17" t="s">
        <v>536</v>
      </c>
      <c r="Z176" s="18" t="s">
        <v>536</v>
      </c>
      <c r="AA176" s="17" t="s">
        <v>536</v>
      </c>
      <c r="AB176" s="19" t="s">
        <v>536</v>
      </c>
      <c r="AC176" s="18" t="s">
        <v>536</v>
      </c>
      <c r="AD176" s="51" t="s">
        <v>536</v>
      </c>
      <c r="AE176" s="16" t="s">
        <v>536</v>
      </c>
      <c r="AF176" s="179" t="s">
        <v>536</v>
      </c>
      <c r="AG176" s="179" t="s">
        <v>536</v>
      </c>
      <c r="AH176" s="228"/>
      <c r="AI176" s="228" t="s">
        <v>536</v>
      </c>
      <c r="AJ176" s="46" t="s">
        <v>536</v>
      </c>
      <c r="AK176" s="46" t="s">
        <v>536</v>
      </c>
      <c r="AL176" s="46" t="s">
        <v>536</v>
      </c>
      <c r="AM176" s="46" t="s">
        <v>536</v>
      </c>
      <c r="AN176" s="46" t="s">
        <v>536</v>
      </c>
      <c r="AO176" s="16" t="s">
        <v>536</v>
      </c>
      <c r="AP176" s="16" t="s">
        <v>536</v>
      </c>
      <c r="AQ176" s="16" t="s">
        <v>536</v>
      </c>
      <c r="AR176" s="16" t="s">
        <v>536</v>
      </c>
      <c r="AS176" s="46" t="s">
        <v>536</v>
      </c>
      <c r="AT176" s="16" t="s">
        <v>536</v>
      </c>
      <c r="AU176" s="16" t="s">
        <v>536</v>
      </c>
    </row>
    <row r="177" spans="1:47" ht="15.75">
      <c r="A177" s="74" t="s">
        <v>403</v>
      </c>
      <c r="B177" s="75">
        <v>1659</v>
      </c>
      <c r="C177" s="76" t="s">
        <v>25</v>
      </c>
      <c r="D177" s="16">
        <v>81</v>
      </c>
      <c r="E177" s="181" t="s">
        <v>442</v>
      </c>
      <c r="F177" s="163" t="s">
        <v>440</v>
      </c>
      <c r="G177" s="164" t="s">
        <v>440</v>
      </c>
      <c r="H177" s="164" t="s">
        <v>440</v>
      </c>
      <c r="I177" s="164" t="s">
        <v>441</v>
      </c>
      <c r="J177" s="164" t="s">
        <v>117</v>
      </c>
      <c r="K177" s="164" t="s">
        <v>542</v>
      </c>
      <c r="L177" s="165">
        <v>23.3</v>
      </c>
      <c r="M177" s="158" t="s">
        <v>517</v>
      </c>
      <c r="N177" s="32" t="s">
        <v>517</v>
      </c>
      <c r="O177" s="159" t="s">
        <v>537</v>
      </c>
      <c r="P177" s="19" t="s">
        <v>536</v>
      </c>
      <c r="Q177" s="20" t="s">
        <v>536</v>
      </c>
      <c r="R177" s="17" t="s">
        <v>536</v>
      </c>
      <c r="S177" s="21" t="s">
        <v>536</v>
      </c>
      <c r="T177" s="176" t="s">
        <v>536</v>
      </c>
      <c r="U177" s="18" t="s">
        <v>536</v>
      </c>
      <c r="V177" s="18" t="s">
        <v>536</v>
      </c>
      <c r="W177" s="17" t="s">
        <v>536</v>
      </c>
      <c r="X177" s="18" t="s">
        <v>536</v>
      </c>
      <c r="Y177" s="17" t="s">
        <v>536</v>
      </c>
      <c r="Z177" s="18" t="s">
        <v>536</v>
      </c>
      <c r="AA177" s="17" t="s">
        <v>536</v>
      </c>
      <c r="AB177" s="19" t="s">
        <v>536</v>
      </c>
      <c r="AC177" s="18" t="s">
        <v>536</v>
      </c>
      <c r="AD177" s="51" t="s">
        <v>536</v>
      </c>
      <c r="AE177" s="16" t="s">
        <v>536</v>
      </c>
      <c r="AF177" s="179" t="s">
        <v>536</v>
      </c>
      <c r="AG177" s="179" t="s">
        <v>536</v>
      </c>
      <c r="AH177" s="228"/>
      <c r="AI177" s="228" t="s">
        <v>536</v>
      </c>
      <c r="AJ177" s="46" t="s">
        <v>536</v>
      </c>
      <c r="AK177" s="46" t="s">
        <v>536</v>
      </c>
      <c r="AL177" s="46" t="s">
        <v>536</v>
      </c>
      <c r="AM177" s="46" t="s">
        <v>536</v>
      </c>
      <c r="AN177" s="46" t="s">
        <v>536</v>
      </c>
      <c r="AO177" s="16" t="s">
        <v>536</v>
      </c>
      <c r="AP177" s="16" t="s">
        <v>536</v>
      </c>
      <c r="AQ177" s="16" t="s">
        <v>536</v>
      </c>
      <c r="AR177" s="16" t="s">
        <v>536</v>
      </c>
      <c r="AS177" s="46" t="s">
        <v>536</v>
      </c>
      <c r="AT177" s="16" t="s">
        <v>536</v>
      </c>
      <c r="AU177" s="16" t="s">
        <v>536</v>
      </c>
    </row>
    <row r="178" spans="1:47" ht="15.75">
      <c r="A178" s="74" t="s">
        <v>404</v>
      </c>
      <c r="B178" s="75">
        <v>1660</v>
      </c>
      <c r="C178" s="76" t="s">
        <v>24</v>
      </c>
      <c r="D178" s="16">
        <v>79</v>
      </c>
      <c r="E178" s="181" t="s">
        <v>445</v>
      </c>
      <c r="F178" s="163" t="s">
        <v>440</v>
      </c>
      <c r="G178" s="164" t="s">
        <v>440</v>
      </c>
      <c r="H178" s="164" t="s">
        <v>440</v>
      </c>
      <c r="I178" s="164" t="s">
        <v>443</v>
      </c>
      <c r="J178" s="164" t="s">
        <v>117</v>
      </c>
      <c r="K178" s="164" t="s">
        <v>542</v>
      </c>
      <c r="L178" s="165">
        <v>23.5</v>
      </c>
      <c r="M178" s="158" t="s">
        <v>517</v>
      </c>
      <c r="N178" s="32" t="s">
        <v>517</v>
      </c>
      <c r="O178" s="159" t="s">
        <v>537</v>
      </c>
      <c r="P178" s="19" t="s">
        <v>536</v>
      </c>
      <c r="Q178" s="20" t="s">
        <v>536</v>
      </c>
      <c r="R178" s="17" t="s">
        <v>536</v>
      </c>
      <c r="S178" s="21" t="s">
        <v>536</v>
      </c>
      <c r="T178" s="176" t="s">
        <v>536</v>
      </c>
      <c r="U178" s="18" t="s">
        <v>536</v>
      </c>
      <c r="V178" s="18" t="s">
        <v>536</v>
      </c>
      <c r="W178" s="17" t="s">
        <v>536</v>
      </c>
      <c r="X178" s="18" t="s">
        <v>536</v>
      </c>
      <c r="Y178" s="17" t="s">
        <v>536</v>
      </c>
      <c r="Z178" s="18" t="s">
        <v>536</v>
      </c>
      <c r="AA178" s="17" t="s">
        <v>536</v>
      </c>
      <c r="AB178" s="19" t="s">
        <v>536</v>
      </c>
      <c r="AC178" s="18" t="s">
        <v>536</v>
      </c>
      <c r="AD178" s="51" t="s">
        <v>536</v>
      </c>
      <c r="AE178" s="16" t="s">
        <v>536</v>
      </c>
      <c r="AF178" s="179" t="s">
        <v>536</v>
      </c>
      <c r="AG178" s="179" t="s">
        <v>536</v>
      </c>
      <c r="AH178" s="228"/>
      <c r="AI178" s="228" t="s">
        <v>536</v>
      </c>
      <c r="AJ178" s="46" t="s">
        <v>536</v>
      </c>
      <c r="AK178" s="46" t="s">
        <v>536</v>
      </c>
      <c r="AL178" s="46" t="s">
        <v>536</v>
      </c>
      <c r="AM178" s="46" t="s">
        <v>536</v>
      </c>
      <c r="AN178" s="46" t="s">
        <v>536</v>
      </c>
      <c r="AO178" s="16" t="s">
        <v>536</v>
      </c>
      <c r="AP178" s="16" t="s">
        <v>536</v>
      </c>
      <c r="AQ178" s="16" t="s">
        <v>536</v>
      </c>
      <c r="AR178" s="16" t="s">
        <v>536</v>
      </c>
      <c r="AS178" s="46" t="s">
        <v>536</v>
      </c>
      <c r="AT178" s="16" t="s">
        <v>536</v>
      </c>
      <c r="AU178" s="16" t="s">
        <v>536</v>
      </c>
    </row>
    <row r="179" spans="1:47" ht="15.75">
      <c r="A179" s="74" t="s">
        <v>405</v>
      </c>
      <c r="B179" s="75">
        <v>1661</v>
      </c>
      <c r="C179" s="76" t="s">
        <v>23</v>
      </c>
      <c r="D179" s="16">
        <v>78</v>
      </c>
      <c r="E179" s="181" t="s">
        <v>442</v>
      </c>
      <c r="F179" s="163" t="s">
        <v>440</v>
      </c>
      <c r="G179" s="164" t="s">
        <v>440</v>
      </c>
      <c r="H179" s="164" t="s">
        <v>440</v>
      </c>
      <c r="I179" s="164" t="s">
        <v>441</v>
      </c>
      <c r="J179" s="164" t="s">
        <v>117</v>
      </c>
      <c r="K179" s="164" t="s">
        <v>542</v>
      </c>
      <c r="L179" s="165">
        <v>23.4</v>
      </c>
      <c r="M179" s="158" t="s">
        <v>517</v>
      </c>
      <c r="N179" s="32" t="s">
        <v>517</v>
      </c>
      <c r="O179" s="159" t="s">
        <v>537</v>
      </c>
      <c r="P179" s="19" t="s">
        <v>536</v>
      </c>
      <c r="Q179" s="20" t="s">
        <v>536</v>
      </c>
      <c r="R179" s="17" t="s">
        <v>536</v>
      </c>
      <c r="S179" s="21" t="s">
        <v>536</v>
      </c>
      <c r="T179" s="176" t="s">
        <v>536</v>
      </c>
      <c r="U179" s="18" t="s">
        <v>536</v>
      </c>
      <c r="V179" s="18" t="s">
        <v>536</v>
      </c>
      <c r="W179" s="17" t="s">
        <v>536</v>
      </c>
      <c r="X179" s="18" t="s">
        <v>536</v>
      </c>
      <c r="Y179" s="17" t="s">
        <v>536</v>
      </c>
      <c r="Z179" s="18" t="s">
        <v>536</v>
      </c>
      <c r="AA179" s="17" t="s">
        <v>536</v>
      </c>
      <c r="AB179" s="19" t="s">
        <v>536</v>
      </c>
      <c r="AC179" s="18" t="s">
        <v>536</v>
      </c>
      <c r="AD179" s="51" t="s">
        <v>536</v>
      </c>
      <c r="AE179" s="16" t="s">
        <v>536</v>
      </c>
      <c r="AF179" s="179" t="s">
        <v>536</v>
      </c>
      <c r="AG179" s="179" t="s">
        <v>536</v>
      </c>
      <c r="AH179" s="228"/>
      <c r="AI179" s="228" t="s">
        <v>536</v>
      </c>
      <c r="AJ179" s="46" t="s">
        <v>536</v>
      </c>
      <c r="AK179" s="46" t="s">
        <v>536</v>
      </c>
      <c r="AL179" s="46" t="s">
        <v>536</v>
      </c>
      <c r="AM179" s="46" t="s">
        <v>536</v>
      </c>
      <c r="AN179" s="46" t="s">
        <v>536</v>
      </c>
      <c r="AO179" s="16" t="s">
        <v>536</v>
      </c>
      <c r="AP179" s="16" t="s">
        <v>536</v>
      </c>
      <c r="AQ179" s="16" t="s">
        <v>536</v>
      </c>
      <c r="AR179" s="16" t="s">
        <v>536</v>
      </c>
      <c r="AS179" s="46" t="s">
        <v>536</v>
      </c>
      <c r="AT179" s="16" t="s">
        <v>536</v>
      </c>
      <c r="AU179" s="16" t="s">
        <v>536</v>
      </c>
    </row>
    <row r="180" spans="1:47" ht="15.75">
      <c r="A180" s="74" t="s">
        <v>406</v>
      </c>
      <c r="B180" s="75">
        <v>1662</v>
      </c>
      <c r="C180" s="76" t="s">
        <v>22</v>
      </c>
      <c r="D180" s="16">
        <v>72</v>
      </c>
      <c r="E180" s="181" t="s">
        <v>449</v>
      </c>
      <c r="F180" s="163" t="s">
        <v>440</v>
      </c>
      <c r="G180" s="164" t="s">
        <v>440</v>
      </c>
      <c r="H180" s="164" t="s">
        <v>440</v>
      </c>
      <c r="I180" s="164" t="s">
        <v>443</v>
      </c>
      <c r="J180" s="164" t="s">
        <v>538</v>
      </c>
      <c r="K180" s="164" t="s">
        <v>542</v>
      </c>
      <c r="L180" s="165">
        <v>12.3</v>
      </c>
      <c r="M180" s="158" t="s">
        <v>517</v>
      </c>
      <c r="N180" s="32" t="s">
        <v>517</v>
      </c>
      <c r="O180" s="159" t="s">
        <v>540</v>
      </c>
      <c r="P180" s="19" t="s">
        <v>536</v>
      </c>
      <c r="Q180" s="20" t="s">
        <v>536</v>
      </c>
      <c r="R180" s="17" t="s">
        <v>536</v>
      </c>
      <c r="S180" s="21" t="s">
        <v>536</v>
      </c>
      <c r="T180" s="176" t="s">
        <v>536</v>
      </c>
      <c r="U180" s="18" t="s">
        <v>536</v>
      </c>
      <c r="V180" s="18" t="s">
        <v>536</v>
      </c>
      <c r="W180" s="17" t="s">
        <v>536</v>
      </c>
      <c r="X180" s="18" t="s">
        <v>536</v>
      </c>
      <c r="Y180" s="17" t="s">
        <v>536</v>
      </c>
      <c r="Z180" s="18" t="s">
        <v>536</v>
      </c>
      <c r="AA180" s="17" t="s">
        <v>536</v>
      </c>
      <c r="AB180" s="19" t="s">
        <v>536</v>
      </c>
      <c r="AC180" s="18" t="s">
        <v>536</v>
      </c>
      <c r="AD180" s="51" t="s">
        <v>536</v>
      </c>
      <c r="AE180" s="16" t="s">
        <v>536</v>
      </c>
      <c r="AF180" s="179" t="s">
        <v>536</v>
      </c>
      <c r="AG180" s="179" t="s">
        <v>536</v>
      </c>
      <c r="AH180" s="228"/>
      <c r="AI180" s="228" t="s">
        <v>536</v>
      </c>
      <c r="AJ180" s="46" t="s">
        <v>536</v>
      </c>
      <c r="AK180" s="46" t="s">
        <v>536</v>
      </c>
      <c r="AL180" s="46" t="s">
        <v>536</v>
      </c>
      <c r="AM180" s="46" t="s">
        <v>536</v>
      </c>
      <c r="AN180" s="46" t="s">
        <v>536</v>
      </c>
      <c r="AO180" s="16" t="s">
        <v>536</v>
      </c>
      <c r="AP180" s="16" t="s">
        <v>536</v>
      </c>
      <c r="AQ180" s="16" t="s">
        <v>536</v>
      </c>
      <c r="AR180" s="16" t="s">
        <v>536</v>
      </c>
      <c r="AS180" s="46" t="s">
        <v>536</v>
      </c>
      <c r="AT180" s="16" t="s">
        <v>536</v>
      </c>
      <c r="AU180" s="16" t="s">
        <v>536</v>
      </c>
    </row>
    <row r="181" spans="1:47" ht="15.75">
      <c r="A181" s="74" t="s">
        <v>407</v>
      </c>
      <c r="B181" s="75">
        <v>1663</v>
      </c>
      <c r="C181" s="76" t="s">
        <v>21</v>
      </c>
      <c r="D181" s="16">
        <v>70</v>
      </c>
      <c r="E181" s="181" t="s">
        <v>449</v>
      </c>
      <c r="F181" s="163" t="s">
        <v>440</v>
      </c>
      <c r="G181" s="164" t="s">
        <v>440</v>
      </c>
      <c r="H181" s="164" t="s">
        <v>440</v>
      </c>
      <c r="I181" s="164" t="s">
        <v>441</v>
      </c>
      <c r="J181" s="164" t="s">
        <v>117</v>
      </c>
      <c r="K181" s="164" t="s">
        <v>543</v>
      </c>
      <c r="L181" s="165">
        <v>22.5</v>
      </c>
      <c r="M181" s="158" t="s">
        <v>517</v>
      </c>
      <c r="N181" s="32" t="s">
        <v>517</v>
      </c>
      <c r="O181" s="159" t="s">
        <v>447</v>
      </c>
      <c r="P181" s="19" t="s">
        <v>536</v>
      </c>
      <c r="Q181" s="20" t="s">
        <v>536</v>
      </c>
      <c r="R181" s="17" t="s">
        <v>536</v>
      </c>
      <c r="S181" s="21" t="s">
        <v>536</v>
      </c>
      <c r="T181" s="176" t="s">
        <v>536</v>
      </c>
      <c r="U181" s="18" t="s">
        <v>536</v>
      </c>
      <c r="V181" s="18" t="s">
        <v>536</v>
      </c>
      <c r="W181" s="17" t="s">
        <v>536</v>
      </c>
      <c r="X181" s="18" t="s">
        <v>536</v>
      </c>
      <c r="Y181" s="17" t="s">
        <v>536</v>
      </c>
      <c r="Z181" s="18" t="s">
        <v>536</v>
      </c>
      <c r="AA181" s="17" t="s">
        <v>536</v>
      </c>
      <c r="AB181" s="19" t="s">
        <v>536</v>
      </c>
      <c r="AC181" s="18" t="s">
        <v>536</v>
      </c>
      <c r="AD181" s="51" t="s">
        <v>536</v>
      </c>
      <c r="AE181" s="16" t="s">
        <v>536</v>
      </c>
      <c r="AF181" s="179" t="s">
        <v>536</v>
      </c>
      <c r="AG181" s="179" t="s">
        <v>536</v>
      </c>
      <c r="AH181" s="228"/>
      <c r="AI181" s="228" t="s">
        <v>536</v>
      </c>
      <c r="AJ181" s="46" t="s">
        <v>536</v>
      </c>
      <c r="AK181" s="46" t="s">
        <v>536</v>
      </c>
      <c r="AL181" s="46" t="s">
        <v>536</v>
      </c>
      <c r="AM181" s="46" t="s">
        <v>536</v>
      </c>
      <c r="AN181" s="46" t="s">
        <v>536</v>
      </c>
      <c r="AO181" s="16" t="s">
        <v>536</v>
      </c>
      <c r="AP181" s="16" t="s">
        <v>536</v>
      </c>
      <c r="AQ181" s="16" t="s">
        <v>536</v>
      </c>
      <c r="AR181" s="16" t="s">
        <v>536</v>
      </c>
      <c r="AS181" s="46" t="s">
        <v>536</v>
      </c>
      <c r="AT181" s="16" t="s">
        <v>536</v>
      </c>
      <c r="AU181" s="16" t="s">
        <v>536</v>
      </c>
    </row>
    <row r="182" spans="1:47" ht="15.75">
      <c r="A182" s="74" t="s">
        <v>408</v>
      </c>
      <c r="B182" s="75">
        <v>1664</v>
      </c>
      <c r="C182" s="76" t="s">
        <v>409</v>
      </c>
      <c r="D182" s="16">
        <v>90</v>
      </c>
      <c r="E182" s="181" t="s">
        <v>442</v>
      </c>
      <c r="F182" s="163" t="s">
        <v>440</v>
      </c>
      <c r="G182" s="164" t="s">
        <v>440</v>
      </c>
      <c r="H182" s="164" t="s">
        <v>440</v>
      </c>
      <c r="I182" s="164" t="s">
        <v>441</v>
      </c>
      <c r="J182" s="164" t="s">
        <v>117</v>
      </c>
      <c r="K182" s="164" t="s">
        <v>543</v>
      </c>
      <c r="L182" s="165">
        <v>21</v>
      </c>
      <c r="M182" s="158" t="s">
        <v>517</v>
      </c>
      <c r="N182" s="32" t="s">
        <v>517</v>
      </c>
      <c r="O182" s="159" t="s">
        <v>447</v>
      </c>
      <c r="P182" s="19">
        <v>8.648</v>
      </c>
      <c r="Q182" s="20">
        <v>0.38840986370361197</v>
      </c>
      <c r="R182" s="17">
        <v>2.943</v>
      </c>
      <c r="S182" s="21">
        <v>0.13984515246037546</v>
      </c>
      <c r="T182" s="176">
        <v>2.9384981311586813</v>
      </c>
      <c r="U182" s="18">
        <v>2.9434588096146714</v>
      </c>
      <c r="V182" s="18">
        <v>0.1721850660326698</v>
      </c>
      <c r="W182" s="17">
        <v>5.614</v>
      </c>
      <c r="X182" s="18">
        <v>0.16860209567696424</v>
      </c>
      <c r="Y182" s="17">
        <v>2.5159999999999996</v>
      </c>
      <c r="Z182" s="18">
        <v>0.12103259432438072</v>
      </c>
      <c r="AA182" s="17">
        <v>2.231319554848967</v>
      </c>
      <c r="AB182" s="19">
        <v>2.2339805780809305</v>
      </c>
      <c r="AC182" s="18">
        <v>0.07607371423345037</v>
      </c>
      <c r="AD182" s="51" t="s">
        <v>534</v>
      </c>
      <c r="AE182" s="16">
        <v>28.08</v>
      </c>
      <c r="AF182" s="179">
        <v>0.698529411764706</v>
      </c>
      <c r="AG182" s="179">
        <v>0.564927857935627</v>
      </c>
      <c r="AH182" s="228">
        <v>5.58</v>
      </c>
      <c r="AI182" s="228">
        <v>10.284</v>
      </c>
      <c r="AJ182" s="46">
        <v>2355</v>
      </c>
      <c r="AK182" s="46">
        <v>1489</v>
      </c>
      <c r="AL182" s="46">
        <v>866</v>
      </c>
      <c r="AM182" s="46">
        <v>2879</v>
      </c>
      <c r="AN182" s="46">
        <v>524</v>
      </c>
      <c r="AO182" s="16">
        <v>6.266666666666667</v>
      </c>
      <c r="AP182" s="16">
        <v>69.65</v>
      </c>
      <c r="AQ182" s="16" t="s">
        <v>515</v>
      </c>
      <c r="AR182" s="16" t="s">
        <v>516</v>
      </c>
      <c r="AS182" s="46">
        <v>6</v>
      </c>
      <c r="AT182" s="16" t="s">
        <v>541</v>
      </c>
      <c r="AU182" s="16" t="s">
        <v>518</v>
      </c>
    </row>
    <row r="183" spans="1:47" ht="15.75">
      <c r="A183" s="74" t="s">
        <v>410</v>
      </c>
      <c r="B183" s="75">
        <v>1665</v>
      </c>
      <c r="C183" s="76" t="s">
        <v>20</v>
      </c>
      <c r="D183" s="16">
        <v>81</v>
      </c>
      <c r="E183" s="181" t="s">
        <v>442</v>
      </c>
      <c r="F183" s="163" t="s">
        <v>440</v>
      </c>
      <c r="G183" s="164" t="s">
        <v>440</v>
      </c>
      <c r="H183" s="164" t="s">
        <v>440</v>
      </c>
      <c r="I183" s="164" t="s">
        <v>441</v>
      </c>
      <c r="J183" s="164" t="s">
        <v>117</v>
      </c>
      <c r="K183" s="164" t="s">
        <v>542</v>
      </c>
      <c r="L183" s="165">
        <v>19.6</v>
      </c>
      <c r="M183" s="158" t="s">
        <v>517</v>
      </c>
      <c r="N183" s="32" t="s">
        <v>517</v>
      </c>
      <c r="O183" s="159" t="s">
        <v>447</v>
      </c>
      <c r="P183" s="19" t="s">
        <v>536</v>
      </c>
      <c r="Q183" s="20" t="s">
        <v>536</v>
      </c>
      <c r="R183" s="17" t="s">
        <v>536</v>
      </c>
      <c r="S183" s="21" t="s">
        <v>536</v>
      </c>
      <c r="T183" s="176" t="s">
        <v>536</v>
      </c>
      <c r="U183" s="18" t="s">
        <v>536</v>
      </c>
      <c r="V183" s="18" t="s">
        <v>536</v>
      </c>
      <c r="W183" s="17" t="s">
        <v>536</v>
      </c>
      <c r="X183" s="18" t="s">
        <v>536</v>
      </c>
      <c r="Y183" s="17" t="s">
        <v>536</v>
      </c>
      <c r="Z183" s="18" t="s">
        <v>536</v>
      </c>
      <c r="AA183" s="17" t="s">
        <v>536</v>
      </c>
      <c r="AB183" s="19" t="s">
        <v>536</v>
      </c>
      <c r="AC183" s="18" t="s">
        <v>536</v>
      </c>
      <c r="AD183" s="51" t="s">
        <v>536</v>
      </c>
      <c r="AE183" s="16" t="s">
        <v>536</v>
      </c>
      <c r="AF183" s="179" t="s">
        <v>536</v>
      </c>
      <c r="AG183" s="179" t="s">
        <v>536</v>
      </c>
      <c r="AH183" s="228"/>
      <c r="AI183" s="228" t="s">
        <v>536</v>
      </c>
      <c r="AJ183" s="46" t="s">
        <v>536</v>
      </c>
      <c r="AK183" s="46" t="s">
        <v>536</v>
      </c>
      <c r="AL183" s="46" t="s">
        <v>536</v>
      </c>
      <c r="AM183" s="46" t="s">
        <v>536</v>
      </c>
      <c r="AN183" s="46" t="s">
        <v>536</v>
      </c>
      <c r="AO183" s="16" t="s">
        <v>536</v>
      </c>
      <c r="AP183" s="16" t="s">
        <v>536</v>
      </c>
      <c r="AQ183" s="16" t="s">
        <v>536</v>
      </c>
      <c r="AR183" s="16" t="s">
        <v>536</v>
      </c>
      <c r="AS183" s="46" t="s">
        <v>536</v>
      </c>
      <c r="AT183" s="16" t="s">
        <v>536</v>
      </c>
      <c r="AU183" s="16" t="s">
        <v>536</v>
      </c>
    </row>
    <row r="184" spans="1:47" ht="15.75">
      <c r="A184" s="74" t="s">
        <v>411</v>
      </c>
      <c r="B184" s="75">
        <v>1666</v>
      </c>
      <c r="C184" s="76" t="s">
        <v>19</v>
      </c>
      <c r="D184" s="16">
        <v>75</v>
      </c>
      <c r="E184" s="181" t="s">
        <v>442</v>
      </c>
      <c r="F184" s="163" t="s">
        <v>440</v>
      </c>
      <c r="G184" s="164" t="s">
        <v>440</v>
      </c>
      <c r="H184" s="164" t="s">
        <v>440</v>
      </c>
      <c r="I184" s="164" t="s">
        <v>441</v>
      </c>
      <c r="J184" s="164" t="s">
        <v>117</v>
      </c>
      <c r="K184" s="164" t="s">
        <v>543</v>
      </c>
      <c r="L184" s="165">
        <v>24</v>
      </c>
      <c r="M184" s="158" t="s">
        <v>517</v>
      </c>
      <c r="N184" s="32" t="s">
        <v>517</v>
      </c>
      <c r="O184" s="159" t="s">
        <v>537</v>
      </c>
      <c r="P184" s="19" t="s">
        <v>536</v>
      </c>
      <c r="Q184" s="20" t="s">
        <v>536</v>
      </c>
      <c r="R184" s="17" t="s">
        <v>536</v>
      </c>
      <c r="S184" s="21" t="s">
        <v>536</v>
      </c>
      <c r="T184" s="176" t="s">
        <v>536</v>
      </c>
      <c r="U184" s="18" t="s">
        <v>536</v>
      </c>
      <c r="V184" s="18" t="s">
        <v>536</v>
      </c>
      <c r="W184" s="17" t="s">
        <v>536</v>
      </c>
      <c r="X184" s="18" t="s">
        <v>536</v>
      </c>
      <c r="Y184" s="17" t="s">
        <v>536</v>
      </c>
      <c r="Z184" s="18" t="s">
        <v>536</v>
      </c>
      <c r="AA184" s="17" t="s">
        <v>536</v>
      </c>
      <c r="AB184" s="19" t="s">
        <v>536</v>
      </c>
      <c r="AC184" s="18" t="s">
        <v>536</v>
      </c>
      <c r="AD184" s="51" t="s">
        <v>536</v>
      </c>
      <c r="AE184" s="16" t="s">
        <v>536</v>
      </c>
      <c r="AF184" s="179" t="s">
        <v>536</v>
      </c>
      <c r="AG184" s="179" t="s">
        <v>536</v>
      </c>
      <c r="AH184" s="228"/>
      <c r="AI184" s="228" t="s">
        <v>536</v>
      </c>
      <c r="AJ184" s="46" t="s">
        <v>536</v>
      </c>
      <c r="AK184" s="46" t="s">
        <v>536</v>
      </c>
      <c r="AL184" s="46" t="s">
        <v>536</v>
      </c>
      <c r="AM184" s="46" t="s">
        <v>536</v>
      </c>
      <c r="AN184" s="46" t="s">
        <v>536</v>
      </c>
      <c r="AO184" s="16" t="s">
        <v>536</v>
      </c>
      <c r="AP184" s="16" t="s">
        <v>536</v>
      </c>
      <c r="AQ184" s="16" t="s">
        <v>536</v>
      </c>
      <c r="AR184" s="16" t="s">
        <v>536</v>
      </c>
      <c r="AS184" s="46" t="s">
        <v>536</v>
      </c>
      <c r="AT184" s="16" t="s">
        <v>536</v>
      </c>
      <c r="AU184" s="16" t="s">
        <v>536</v>
      </c>
    </row>
    <row r="185" spans="1:47" ht="15.75">
      <c r="A185" s="74" t="s">
        <v>412</v>
      </c>
      <c r="B185" s="75">
        <v>1667</v>
      </c>
      <c r="C185" s="76" t="s">
        <v>18</v>
      </c>
      <c r="D185" s="16">
        <v>72</v>
      </c>
      <c r="E185" s="181" t="s">
        <v>442</v>
      </c>
      <c r="F185" s="163" t="s">
        <v>440</v>
      </c>
      <c r="G185" s="164" t="s">
        <v>440</v>
      </c>
      <c r="H185" s="164" t="s">
        <v>440</v>
      </c>
      <c r="I185" s="164" t="s">
        <v>441</v>
      </c>
      <c r="J185" s="164" t="s">
        <v>538</v>
      </c>
      <c r="K185" s="164" t="s">
        <v>542</v>
      </c>
      <c r="L185" s="165">
        <v>15.5</v>
      </c>
      <c r="M185" s="158" t="s">
        <v>517</v>
      </c>
      <c r="N185" s="32" t="s">
        <v>517</v>
      </c>
      <c r="O185" s="159" t="s">
        <v>447</v>
      </c>
      <c r="P185" s="19" t="s">
        <v>536</v>
      </c>
      <c r="Q185" s="20" t="s">
        <v>536</v>
      </c>
      <c r="R185" s="17" t="s">
        <v>536</v>
      </c>
      <c r="S185" s="21" t="s">
        <v>536</v>
      </c>
      <c r="T185" s="176" t="s">
        <v>536</v>
      </c>
      <c r="U185" s="18" t="s">
        <v>536</v>
      </c>
      <c r="V185" s="18" t="s">
        <v>536</v>
      </c>
      <c r="W185" s="17" t="s">
        <v>536</v>
      </c>
      <c r="X185" s="18" t="s">
        <v>536</v>
      </c>
      <c r="Y185" s="17" t="s">
        <v>536</v>
      </c>
      <c r="Z185" s="18" t="s">
        <v>536</v>
      </c>
      <c r="AA185" s="17" t="s">
        <v>536</v>
      </c>
      <c r="AB185" s="19" t="s">
        <v>536</v>
      </c>
      <c r="AC185" s="18" t="s">
        <v>536</v>
      </c>
      <c r="AD185" s="51" t="s">
        <v>536</v>
      </c>
      <c r="AE185" s="16" t="s">
        <v>536</v>
      </c>
      <c r="AF185" s="179" t="s">
        <v>536</v>
      </c>
      <c r="AG185" s="179" t="s">
        <v>536</v>
      </c>
      <c r="AH185" s="228"/>
      <c r="AI185" s="228" t="s">
        <v>536</v>
      </c>
      <c r="AJ185" s="46" t="s">
        <v>536</v>
      </c>
      <c r="AK185" s="46" t="s">
        <v>536</v>
      </c>
      <c r="AL185" s="46" t="s">
        <v>536</v>
      </c>
      <c r="AM185" s="46" t="s">
        <v>536</v>
      </c>
      <c r="AN185" s="46" t="s">
        <v>536</v>
      </c>
      <c r="AO185" s="16" t="s">
        <v>536</v>
      </c>
      <c r="AP185" s="16" t="s">
        <v>536</v>
      </c>
      <c r="AQ185" s="16" t="s">
        <v>536</v>
      </c>
      <c r="AR185" s="16" t="s">
        <v>536</v>
      </c>
      <c r="AS185" s="46" t="s">
        <v>536</v>
      </c>
      <c r="AT185" s="16" t="s">
        <v>536</v>
      </c>
      <c r="AU185" s="16" t="s">
        <v>536</v>
      </c>
    </row>
    <row r="186" spans="1:47" ht="15.75">
      <c r="A186" s="74" t="s">
        <v>413</v>
      </c>
      <c r="B186" s="75">
        <v>1668</v>
      </c>
      <c r="C186" s="76" t="s">
        <v>17</v>
      </c>
      <c r="D186" s="16">
        <v>79</v>
      </c>
      <c r="E186" s="181" t="s">
        <v>442</v>
      </c>
      <c r="F186" s="163" t="s">
        <v>440</v>
      </c>
      <c r="G186" s="164" t="s">
        <v>440</v>
      </c>
      <c r="H186" s="164" t="s">
        <v>440</v>
      </c>
      <c r="I186" s="164" t="s">
        <v>441</v>
      </c>
      <c r="J186" s="164" t="s">
        <v>117</v>
      </c>
      <c r="K186" s="164" t="s">
        <v>542</v>
      </c>
      <c r="L186" s="165">
        <v>17</v>
      </c>
      <c r="M186" s="158" t="s">
        <v>517</v>
      </c>
      <c r="N186" s="32" t="s">
        <v>517</v>
      </c>
      <c r="O186" s="159" t="s">
        <v>447</v>
      </c>
      <c r="P186" s="19" t="s">
        <v>536</v>
      </c>
      <c r="Q186" s="20" t="s">
        <v>536</v>
      </c>
      <c r="R186" s="17" t="s">
        <v>536</v>
      </c>
      <c r="S186" s="21" t="s">
        <v>536</v>
      </c>
      <c r="T186" s="176" t="s">
        <v>536</v>
      </c>
      <c r="U186" s="18" t="s">
        <v>536</v>
      </c>
      <c r="V186" s="18" t="s">
        <v>536</v>
      </c>
      <c r="W186" s="17" t="s">
        <v>536</v>
      </c>
      <c r="X186" s="18" t="s">
        <v>536</v>
      </c>
      <c r="Y186" s="17" t="s">
        <v>536</v>
      </c>
      <c r="Z186" s="18" t="s">
        <v>536</v>
      </c>
      <c r="AA186" s="17" t="s">
        <v>536</v>
      </c>
      <c r="AB186" s="19" t="s">
        <v>536</v>
      </c>
      <c r="AC186" s="18" t="s">
        <v>536</v>
      </c>
      <c r="AD186" s="51" t="s">
        <v>536</v>
      </c>
      <c r="AE186" s="16" t="s">
        <v>536</v>
      </c>
      <c r="AF186" s="179" t="s">
        <v>536</v>
      </c>
      <c r="AG186" s="179" t="s">
        <v>536</v>
      </c>
      <c r="AH186" s="228"/>
      <c r="AI186" s="228" t="s">
        <v>536</v>
      </c>
      <c r="AJ186" s="46" t="s">
        <v>536</v>
      </c>
      <c r="AK186" s="46" t="s">
        <v>536</v>
      </c>
      <c r="AL186" s="46" t="s">
        <v>536</v>
      </c>
      <c r="AM186" s="46" t="s">
        <v>536</v>
      </c>
      <c r="AN186" s="46" t="s">
        <v>536</v>
      </c>
      <c r="AO186" s="16" t="s">
        <v>536</v>
      </c>
      <c r="AP186" s="16" t="s">
        <v>536</v>
      </c>
      <c r="AQ186" s="16" t="s">
        <v>536</v>
      </c>
      <c r="AR186" s="16" t="s">
        <v>536</v>
      </c>
      <c r="AS186" s="46" t="s">
        <v>536</v>
      </c>
      <c r="AT186" s="16" t="s">
        <v>536</v>
      </c>
      <c r="AU186" s="16" t="s">
        <v>536</v>
      </c>
    </row>
    <row r="187" spans="1:47" ht="15.75">
      <c r="A187" s="74" t="s">
        <v>414</v>
      </c>
      <c r="B187" s="75">
        <v>1669</v>
      </c>
      <c r="C187" s="76" t="s">
        <v>16</v>
      </c>
      <c r="D187" s="16">
        <v>77</v>
      </c>
      <c r="E187" s="181" t="s">
        <v>442</v>
      </c>
      <c r="F187" s="163" t="s">
        <v>440</v>
      </c>
      <c r="G187" s="164" t="s">
        <v>440</v>
      </c>
      <c r="H187" s="164" t="s">
        <v>440</v>
      </c>
      <c r="I187" s="164" t="s">
        <v>441</v>
      </c>
      <c r="J187" s="164" t="s">
        <v>117</v>
      </c>
      <c r="K187" s="164" t="s">
        <v>542</v>
      </c>
      <c r="L187" s="165">
        <v>21.6</v>
      </c>
      <c r="M187" s="158" t="s">
        <v>517</v>
      </c>
      <c r="N187" s="32" t="s">
        <v>517</v>
      </c>
      <c r="O187" s="159" t="s">
        <v>537</v>
      </c>
      <c r="P187" s="19" t="s">
        <v>536</v>
      </c>
      <c r="Q187" s="20" t="s">
        <v>536</v>
      </c>
      <c r="R187" s="17" t="s">
        <v>536</v>
      </c>
      <c r="S187" s="21" t="s">
        <v>536</v>
      </c>
      <c r="T187" s="176" t="s">
        <v>536</v>
      </c>
      <c r="U187" s="18" t="s">
        <v>536</v>
      </c>
      <c r="V187" s="18" t="s">
        <v>536</v>
      </c>
      <c r="W187" s="17" t="s">
        <v>536</v>
      </c>
      <c r="X187" s="18" t="s">
        <v>536</v>
      </c>
      <c r="Y187" s="17" t="s">
        <v>536</v>
      </c>
      <c r="Z187" s="18" t="s">
        <v>536</v>
      </c>
      <c r="AA187" s="17" t="s">
        <v>536</v>
      </c>
      <c r="AB187" s="19" t="s">
        <v>536</v>
      </c>
      <c r="AC187" s="18" t="s">
        <v>536</v>
      </c>
      <c r="AD187" s="51" t="s">
        <v>536</v>
      </c>
      <c r="AE187" s="16" t="s">
        <v>536</v>
      </c>
      <c r="AF187" s="179" t="s">
        <v>536</v>
      </c>
      <c r="AG187" s="179" t="s">
        <v>536</v>
      </c>
      <c r="AH187" s="228"/>
      <c r="AI187" s="228" t="s">
        <v>536</v>
      </c>
      <c r="AJ187" s="46" t="s">
        <v>536</v>
      </c>
      <c r="AK187" s="46" t="s">
        <v>536</v>
      </c>
      <c r="AL187" s="46" t="s">
        <v>536</v>
      </c>
      <c r="AM187" s="46" t="s">
        <v>536</v>
      </c>
      <c r="AN187" s="46" t="s">
        <v>536</v>
      </c>
      <c r="AO187" s="16" t="s">
        <v>536</v>
      </c>
      <c r="AP187" s="16" t="s">
        <v>536</v>
      </c>
      <c r="AQ187" s="16" t="s">
        <v>536</v>
      </c>
      <c r="AR187" s="16" t="s">
        <v>536</v>
      </c>
      <c r="AS187" s="46" t="s">
        <v>536</v>
      </c>
      <c r="AT187" s="16" t="s">
        <v>536</v>
      </c>
      <c r="AU187" s="16" t="s">
        <v>536</v>
      </c>
    </row>
    <row r="188" spans="1:47" ht="15.75">
      <c r="A188" s="74" t="s">
        <v>415</v>
      </c>
      <c r="B188" s="75">
        <v>1670</v>
      </c>
      <c r="C188" s="76" t="s">
        <v>15</v>
      </c>
      <c r="D188" s="16">
        <v>71</v>
      </c>
      <c r="E188" s="181" t="s">
        <v>442</v>
      </c>
      <c r="F188" s="163" t="s">
        <v>440</v>
      </c>
      <c r="G188" s="164" t="s">
        <v>440</v>
      </c>
      <c r="H188" s="164" t="s">
        <v>440</v>
      </c>
      <c r="I188" s="164" t="s">
        <v>441</v>
      </c>
      <c r="J188" s="164" t="s">
        <v>117</v>
      </c>
      <c r="K188" s="164" t="s">
        <v>542</v>
      </c>
      <c r="L188" s="165">
        <v>21.2</v>
      </c>
      <c r="M188" s="158" t="s">
        <v>516</v>
      </c>
      <c r="N188" s="32" t="s">
        <v>517</v>
      </c>
      <c r="O188" s="159" t="s">
        <v>540</v>
      </c>
      <c r="P188" s="19" t="s">
        <v>536</v>
      </c>
      <c r="Q188" s="20" t="s">
        <v>536</v>
      </c>
      <c r="R188" s="17" t="s">
        <v>536</v>
      </c>
      <c r="S188" s="21" t="s">
        <v>536</v>
      </c>
      <c r="T188" s="176" t="s">
        <v>536</v>
      </c>
      <c r="U188" s="18" t="s">
        <v>536</v>
      </c>
      <c r="V188" s="18" t="s">
        <v>536</v>
      </c>
      <c r="W188" s="17" t="s">
        <v>536</v>
      </c>
      <c r="X188" s="18" t="s">
        <v>536</v>
      </c>
      <c r="Y188" s="17" t="s">
        <v>536</v>
      </c>
      <c r="Z188" s="18" t="s">
        <v>536</v>
      </c>
      <c r="AA188" s="17" t="s">
        <v>536</v>
      </c>
      <c r="AB188" s="19" t="s">
        <v>536</v>
      </c>
      <c r="AC188" s="18" t="s">
        <v>536</v>
      </c>
      <c r="AD188" s="51" t="s">
        <v>536</v>
      </c>
      <c r="AE188" s="16" t="s">
        <v>536</v>
      </c>
      <c r="AF188" s="179" t="s">
        <v>536</v>
      </c>
      <c r="AG188" s="179" t="s">
        <v>536</v>
      </c>
      <c r="AH188" s="228"/>
      <c r="AI188" s="228" t="s">
        <v>536</v>
      </c>
      <c r="AJ188" s="46" t="s">
        <v>536</v>
      </c>
      <c r="AK188" s="46" t="s">
        <v>536</v>
      </c>
      <c r="AL188" s="46" t="s">
        <v>536</v>
      </c>
      <c r="AM188" s="46" t="s">
        <v>536</v>
      </c>
      <c r="AN188" s="46" t="s">
        <v>536</v>
      </c>
      <c r="AO188" s="16" t="s">
        <v>536</v>
      </c>
      <c r="AP188" s="16" t="s">
        <v>536</v>
      </c>
      <c r="AQ188" s="16" t="s">
        <v>536</v>
      </c>
      <c r="AR188" s="16" t="s">
        <v>536</v>
      </c>
      <c r="AS188" s="46" t="s">
        <v>536</v>
      </c>
      <c r="AT188" s="16" t="s">
        <v>536</v>
      </c>
      <c r="AU188" s="16" t="s">
        <v>536</v>
      </c>
    </row>
    <row r="189" spans="1:47" ht="15.75">
      <c r="A189" s="74" t="s">
        <v>416</v>
      </c>
      <c r="B189" s="75">
        <v>1671</v>
      </c>
      <c r="C189" s="76" t="s">
        <v>14</v>
      </c>
      <c r="D189" s="16">
        <v>77</v>
      </c>
      <c r="E189" s="181" t="s">
        <v>442</v>
      </c>
      <c r="F189" s="163" t="s">
        <v>440</v>
      </c>
      <c r="G189" s="164" t="s">
        <v>440</v>
      </c>
      <c r="H189" s="164" t="s">
        <v>440</v>
      </c>
      <c r="I189" s="164" t="s">
        <v>441</v>
      </c>
      <c r="J189" s="164" t="s">
        <v>117</v>
      </c>
      <c r="K189" s="164" t="s">
        <v>542</v>
      </c>
      <c r="L189" s="165">
        <v>19</v>
      </c>
      <c r="M189" s="158" t="s">
        <v>517</v>
      </c>
      <c r="N189" s="32" t="s">
        <v>517</v>
      </c>
      <c r="O189" s="159" t="s">
        <v>447</v>
      </c>
      <c r="P189" s="19" t="s">
        <v>536</v>
      </c>
      <c r="Q189" s="20" t="s">
        <v>536</v>
      </c>
      <c r="R189" s="17" t="s">
        <v>536</v>
      </c>
      <c r="S189" s="21" t="s">
        <v>536</v>
      </c>
      <c r="T189" s="176" t="s">
        <v>536</v>
      </c>
      <c r="U189" s="18" t="s">
        <v>536</v>
      </c>
      <c r="V189" s="18" t="s">
        <v>536</v>
      </c>
      <c r="W189" s="17" t="s">
        <v>536</v>
      </c>
      <c r="X189" s="18" t="s">
        <v>536</v>
      </c>
      <c r="Y189" s="17" t="s">
        <v>536</v>
      </c>
      <c r="Z189" s="18" t="s">
        <v>536</v>
      </c>
      <c r="AA189" s="17" t="s">
        <v>536</v>
      </c>
      <c r="AB189" s="19" t="s">
        <v>536</v>
      </c>
      <c r="AC189" s="18" t="s">
        <v>536</v>
      </c>
      <c r="AD189" s="51" t="s">
        <v>536</v>
      </c>
      <c r="AE189" s="16" t="s">
        <v>536</v>
      </c>
      <c r="AF189" s="179" t="s">
        <v>536</v>
      </c>
      <c r="AG189" s="179" t="s">
        <v>536</v>
      </c>
      <c r="AH189" s="228"/>
      <c r="AI189" s="228" t="s">
        <v>536</v>
      </c>
      <c r="AJ189" s="46" t="s">
        <v>536</v>
      </c>
      <c r="AK189" s="46" t="s">
        <v>536</v>
      </c>
      <c r="AL189" s="46" t="s">
        <v>536</v>
      </c>
      <c r="AM189" s="46" t="s">
        <v>536</v>
      </c>
      <c r="AN189" s="46" t="s">
        <v>536</v>
      </c>
      <c r="AO189" s="16" t="s">
        <v>536</v>
      </c>
      <c r="AP189" s="16" t="s">
        <v>536</v>
      </c>
      <c r="AQ189" s="16" t="s">
        <v>536</v>
      </c>
      <c r="AR189" s="16" t="s">
        <v>536</v>
      </c>
      <c r="AS189" s="46" t="s">
        <v>536</v>
      </c>
      <c r="AT189" s="16" t="s">
        <v>536</v>
      </c>
      <c r="AU189" s="16" t="s">
        <v>536</v>
      </c>
    </row>
    <row r="190" spans="1:47" ht="15.75">
      <c r="A190" s="74" t="s">
        <v>417</v>
      </c>
      <c r="B190" s="75">
        <v>1672</v>
      </c>
      <c r="C190" s="76" t="s">
        <v>13</v>
      </c>
      <c r="D190" s="16">
        <v>91</v>
      </c>
      <c r="E190" s="181" t="s">
        <v>449</v>
      </c>
      <c r="F190" s="163" t="s">
        <v>440</v>
      </c>
      <c r="G190" s="164" t="s">
        <v>440</v>
      </c>
      <c r="H190" s="164" t="s">
        <v>440</v>
      </c>
      <c r="I190" s="164" t="s">
        <v>441</v>
      </c>
      <c r="J190" s="164" t="s">
        <v>117</v>
      </c>
      <c r="K190" s="164" t="s">
        <v>542</v>
      </c>
      <c r="L190" s="165">
        <v>19.7</v>
      </c>
      <c r="M190" s="158" t="s">
        <v>517</v>
      </c>
      <c r="N190" s="32" t="s">
        <v>517</v>
      </c>
      <c r="O190" s="159" t="s">
        <v>537</v>
      </c>
      <c r="P190" s="19" t="s">
        <v>536</v>
      </c>
      <c r="Q190" s="20" t="s">
        <v>536</v>
      </c>
      <c r="R190" s="17" t="s">
        <v>536</v>
      </c>
      <c r="S190" s="21" t="s">
        <v>536</v>
      </c>
      <c r="T190" s="176" t="s">
        <v>536</v>
      </c>
      <c r="U190" s="18" t="s">
        <v>536</v>
      </c>
      <c r="V190" s="18" t="s">
        <v>536</v>
      </c>
      <c r="W190" s="17" t="s">
        <v>536</v>
      </c>
      <c r="X190" s="18" t="s">
        <v>536</v>
      </c>
      <c r="Y190" s="17" t="s">
        <v>536</v>
      </c>
      <c r="Z190" s="18" t="s">
        <v>536</v>
      </c>
      <c r="AA190" s="17" t="s">
        <v>536</v>
      </c>
      <c r="AB190" s="19" t="s">
        <v>536</v>
      </c>
      <c r="AC190" s="18" t="s">
        <v>536</v>
      </c>
      <c r="AD190" s="51" t="s">
        <v>536</v>
      </c>
      <c r="AE190" s="16" t="s">
        <v>536</v>
      </c>
      <c r="AF190" s="179" t="s">
        <v>536</v>
      </c>
      <c r="AG190" s="179" t="s">
        <v>536</v>
      </c>
      <c r="AH190" s="228"/>
      <c r="AI190" s="228" t="s">
        <v>536</v>
      </c>
      <c r="AJ190" s="46" t="s">
        <v>536</v>
      </c>
      <c r="AK190" s="46" t="s">
        <v>536</v>
      </c>
      <c r="AL190" s="46" t="s">
        <v>536</v>
      </c>
      <c r="AM190" s="46" t="s">
        <v>536</v>
      </c>
      <c r="AN190" s="46" t="s">
        <v>536</v>
      </c>
      <c r="AO190" s="16" t="s">
        <v>536</v>
      </c>
      <c r="AP190" s="16" t="s">
        <v>536</v>
      </c>
      <c r="AQ190" s="16" t="s">
        <v>536</v>
      </c>
      <c r="AR190" s="16" t="s">
        <v>536</v>
      </c>
      <c r="AS190" s="46" t="s">
        <v>536</v>
      </c>
      <c r="AT190" s="16" t="s">
        <v>536</v>
      </c>
      <c r="AU190" s="16" t="s">
        <v>536</v>
      </c>
    </row>
    <row r="191" spans="1:47" ht="15.75">
      <c r="A191" s="74" t="s">
        <v>418</v>
      </c>
      <c r="B191" s="75">
        <v>1673</v>
      </c>
      <c r="C191" s="76" t="s">
        <v>12</v>
      </c>
      <c r="D191" s="16">
        <v>65</v>
      </c>
      <c r="E191" s="181" t="s">
        <v>445</v>
      </c>
      <c r="F191" s="163" t="s">
        <v>440</v>
      </c>
      <c r="G191" s="164" t="s">
        <v>440</v>
      </c>
      <c r="H191" s="164" t="s">
        <v>440</v>
      </c>
      <c r="I191" s="164" t="s">
        <v>443</v>
      </c>
      <c r="J191" s="164" t="s">
        <v>117</v>
      </c>
      <c r="K191" s="164" t="s">
        <v>542</v>
      </c>
      <c r="L191" s="165">
        <v>19.3</v>
      </c>
      <c r="M191" s="158" t="s">
        <v>517</v>
      </c>
      <c r="N191" s="32" t="s">
        <v>517</v>
      </c>
      <c r="O191" s="159" t="s">
        <v>537</v>
      </c>
      <c r="P191" s="19" t="s">
        <v>536</v>
      </c>
      <c r="Q191" s="20" t="s">
        <v>536</v>
      </c>
      <c r="R191" s="17" t="s">
        <v>536</v>
      </c>
      <c r="S191" s="21" t="s">
        <v>536</v>
      </c>
      <c r="T191" s="176" t="s">
        <v>536</v>
      </c>
      <c r="U191" s="18" t="s">
        <v>536</v>
      </c>
      <c r="V191" s="18" t="s">
        <v>536</v>
      </c>
      <c r="W191" s="17" t="s">
        <v>536</v>
      </c>
      <c r="X191" s="18" t="s">
        <v>536</v>
      </c>
      <c r="Y191" s="17" t="s">
        <v>536</v>
      </c>
      <c r="Z191" s="18" t="s">
        <v>536</v>
      </c>
      <c r="AA191" s="17" t="s">
        <v>536</v>
      </c>
      <c r="AB191" s="19" t="s">
        <v>536</v>
      </c>
      <c r="AC191" s="18" t="s">
        <v>536</v>
      </c>
      <c r="AD191" s="51" t="s">
        <v>536</v>
      </c>
      <c r="AE191" s="16" t="s">
        <v>536</v>
      </c>
      <c r="AF191" s="179" t="s">
        <v>536</v>
      </c>
      <c r="AG191" s="179" t="s">
        <v>536</v>
      </c>
      <c r="AH191" s="228"/>
      <c r="AI191" s="228" t="s">
        <v>536</v>
      </c>
      <c r="AJ191" s="46" t="s">
        <v>536</v>
      </c>
      <c r="AK191" s="46" t="s">
        <v>536</v>
      </c>
      <c r="AL191" s="46" t="s">
        <v>536</v>
      </c>
      <c r="AM191" s="46" t="s">
        <v>536</v>
      </c>
      <c r="AN191" s="46" t="s">
        <v>536</v>
      </c>
      <c r="AO191" s="16" t="s">
        <v>536</v>
      </c>
      <c r="AP191" s="16" t="s">
        <v>536</v>
      </c>
      <c r="AQ191" s="16" t="s">
        <v>536</v>
      </c>
      <c r="AR191" s="16" t="s">
        <v>536</v>
      </c>
      <c r="AS191" s="46" t="s">
        <v>536</v>
      </c>
      <c r="AT191" s="16" t="s">
        <v>536</v>
      </c>
      <c r="AU191" s="16" t="s">
        <v>536</v>
      </c>
    </row>
    <row r="192" spans="1:47" ht="15.75">
      <c r="A192" s="74" t="s">
        <v>419</v>
      </c>
      <c r="B192" s="75">
        <v>1674</v>
      </c>
      <c r="C192" s="76" t="s">
        <v>11</v>
      </c>
      <c r="D192" s="16">
        <v>78</v>
      </c>
      <c r="E192" s="181" t="s">
        <v>442</v>
      </c>
      <c r="F192" s="163" t="s">
        <v>440</v>
      </c>
      <c r="G192" s="164" t="s">
        <v>440</v>
      </c>
      <c r="H192" s="164" t="s">
        <v>440</v>
      </c>
      <c r="I192" s="164" t="s">
        <v>441</v>
      </c>
      <c r="J192" s="164" t="s">
        <v>117</v>
      </c>
      <c r="K192" s="164" t="s">
        <v>542</v>
      </c>
      <c r="L192" s="165">
        <v>15.7</v>
      </c>
      <c r="M192" s="158" t="s">
        <v>517</v>
      </c>
      <c r="N192" s="32" t="s">
        <v>517</v>
      </c>
      <c r="O192" s="159" t="s">
        <v>447</v>
      </c>
      <c r="P192" s="19" t="s">
        <v>536</v>
      </c>
      <c r="Q192" s="20" t="s">
        <v>536</v>
      </c>
      <c r="R192" s="17" t="s">
        <v>536</v>
      </c>
      <c r="S192" s="21" t="s">
        <v>536</v>
      </c>
      <c r="T192" s="176" t="s">
        <v>536</v>
      </c>
      <c r="U192" s="18" t="s">
        <v>536</v>
      </c>
      <c r="V192" s="18" t="s">
        <v>536</v>
      </c>
      <c r="W192" s="17" t="s">
        <v>536</v>
      </c>
      <c r="X192" s="18" t="s">
        <v>536</v>
      </c>
      <c r="Y192" s="17" t="s">
        <v>536</v>
      </c>
      <c r="Z192" s="18" t="s">
        <v>536</v>
      </c>
      <c r="AA192" s="17" t="s">
        <v>536</v>
      </c>
      <c r="AB192" s="19" t="s">
        <v>536</v>
      </c>
      <c r="AC192" s="18" t="s">
        <v>536</v>
      </c>
      <c r="AD192" s="51" t="s">
        <v>536</v>
      </c>
      <c r="AE192" s="16" t="s">
        <v>536</v>
      </c>
      <c r="AF192" s="179" t="s">
        <v>536</v>
      </c>
      <c r="AG192" s="179" t="s">
        <v>536</v>
      </c>
      <c r="AH192" s="228"/>
      <c r="AI192" s="228" t="s">
        <v>536</v>
      </c>
      <c r="AJ192" s="46" t="s">
        <v>536</v>
      </c>
      <c r="AK192" s="46" t="s">
        <v>536</v>
      </c>
      <c r="AL192" s="46" t="s">
        <v>536</v>
      </c>
      <c r="AM192" s="46" t="s">
        <v>536</v>
      </c>
      <c r="AN192" s="46" t="s">
        <v>536</v>
      </c>
      <c r="AO192" s="16" t="s">
        <v>536</v>
      </c>
      <c r="AP192" s="16" t="s">
        <v>536</v>
      </c>
      <c r="AQ192" s="16" t="s">
        <v>536</v>
      </c>
      <c r="AR192" s="16" t="s">
        <v>536</v>
      </c>
      <c r="AS192" s="46" t="s">
        <v>536</v>
      </c>
      <c r="AT192" s="16" t="s">
        <v>536</v>
      </c>
      <c r="AU192" s="16" t="s">
        <v>536</v>
      </c>
    </row>
    <row r="193" spans="1:47" ht="15.75">
      <c r="A193" s="74" t="s">
        <v>420</v>
      </c>
      <c r="B193" s="75">
        <v>1676</v>
      </c>
      <c r="C193" s="76" t="s">
        <v>10</v>
      </c>
      <c r="D193" s="16">
        <v>77</v>
      </c>
      <c r="E193" s="181" t="s">
        <v>449</v>
      </c>
      <c r="F193" s="163" t="s">
        <v>440</v>
      </c>
      <c r="G193" s="164" t="s">
        <v>440</v>
      </c>
      <c r="H193" s="164" t="s">
        <v>440</v>
      </c>
      <c r="I193" s="164" t="s">
        <v>441</v>
      </c>
      <c r="J193" s="164" t="s">
        <v>117</v>
      </c>
      <c r="K193" s="164" t="s">
        <v>542</v>
      </c>
      <c r="L193" s="165">
        <v>14.5</v>
      </c>
      <c r="M193" s="158" t="s">
        <v>517</v>
      </c>
      <c r="N193" s="32" t="s">
        <v>517</v>
      </c>
      <c r="O193" s="159" t="s">
        <v>447</v>
      </c>
      <c r="P193" s="19" t="s">
        <v>536</v>
      </c>
      <c r="Q193" s="20" t="s">
        <v>536</v>
      </c>
      <c r="R193" s="17" t="s">
        <v>536</v>
      </c>
      <c r="S193" s="21" t="s">
        <v>536</v>
      </c>
      <c r="T193" s="176" t="s">
        <v>536</v>
      </c>
      <c r="U193" s="18" t="s">
        <v>536</v>
      </c>
      <c r="V193" s="18" t="s">
        <v>536</v>
      </c>
      <c r="W193" s="17" t="s">
        <v>536</v>
      </c>
      <c r="X193" s="18" t="s">
        <v>536</v>
      </c>
      <c r="Y193" s="17" t="s">
        <v>536</v>
      </c>
      <c r="Z193" s="18" t="s">
        <v>536</v>
      </c>
      <c r="AA193" s="17" t="s">
        <v>536</v>
      </c>
      <c r="AB193" s="19" t="s">
        <v>536</v>
      </c>
      <c r="AC193" s="18" t="s">
        <v>536</v>
      </c>
      <c r="AD193" s="51" t="s">
        <v>536</v>
      </c>
      <c r="AE193" s="16" t="s">
        <v>536</v>
      </c>
      <c r="AF193" s="179" t="s">
        <v>536</v>
      </c>
      <c r="AG193" s="179" t="s">
        <v>536</v>
      </c>
      <c r="AH193" s="228"/>
      <c r="AI193" s="228" t="s">
        <v>536</v>
      </c>
      <c r="AJ193" s="46" t="s">
        <v>536</v>
      </c>
      <c r="AK193" s="46" t="s">
        <v>536</v>
      </c>
      <c r="AL193" s="46" t="s">
        <v>536</v>
      </c>
      <c r="AM193" s="46" t="s">
        <v>536</v>
      </c>
      <c r="AN193" s="46" t="s">
        <v>536</v>
      </c>
      <c r="AO193" s="16" t="s">
        <v>536</v>
      </c>
      <c r="AP193" s="16" t="s">
        <v>536</v>
      </c>
      <c r="AQ193" s="16" t="s">
        <v>536</v>
      </c>
      <c r="AR193" s="16" t="s">
        <v>536</v>
      </c>
      <c r="AS193" s="46" t="s">
        <v>536</v>
      </c>
      <c r="AT193" s="16" t="s">
        <v>536</v>
      </c>
      <c r="AU193" s="16" t="s">
        <v>536</v>
      </c>
    </row>
    <row r="194" spans="1:47" ht="15.75">
      <c r="A194" s="74" t="s">
        <v>421</v>
      </c>
      <c r="B194" s="75">
        <v>1678</v>
      </c>
      <c r="C194" s="207" t="s">
        <v>9</v>
      </c>
      <c r="D194" s="16">
        <v>70</v>
      </c>
      <c r="E194" s="181" t="s">
        <v>442</v>
      </c>
      <c r="F194" s="163" t="s">
        <v>440</v>
      </c>
      <c r="G194" s="164" t="s">
        <v>440</v>
      </c>
      <c r="H194" s="164" t="s">
        <v>440</v>
      </c>
      <c r="I194" s="164" t="s">
        <v>441</v>
      </c>
      <c r="J194" s="164" t="s">
        <v>117</v>
      </c>
      <c r="K194" s="164" t="s">
        <v>542</v>
      </c>
      <c r="L194" s="165">
        <v>22</v>
      </c>
      <c r="M194" s="158" t="s">
        <v>517</v>
      </c>
      <c r="N194" s="32" t="s">
        <v>517</v>
      </c>
      <c r="O194" s="159" t="s">
        <v>447</v>
      </c>
      <c r="P194" s="19" t="s">
        <v>536</v>
      </c>
      <c r="Q194" s="20" t="s">
        <v>536</v>
      </c>
      <c r="R194" s="17" t="s">
        <v>536</v>
      </c>
      <c r="S194" s="21" t="s">
        <v>536</v>
      </c>
      <c r="T194" s="176" t="s">
        <v>536</v>
      </c>
      <c r="U194" s="18" t="s">
        <v>536</v>
      </c>
      <c r="V194" s="18" t="s">
        <v>536</v>
      </c>
      <c r="W194" s="17" t="s">
        <v>536</v>
      </c>
      <c r="X194" s="18" t="s">
        <v>536</v>
      </c>
      <c r="Y194" s="17" t="s">
        <v>536</v>
      </c>
      <c r="Z194" s="18" t="s">
        <v>536</v>
      </c>
      <c r="AA194" s="17" t="s">
        <v>536</v>
      </c>
      <c r="AB194" s="19" t="s">
        <v>536</v>
      </c>
      <c r="AC194" s="18" t="s">
        <v>536</v>
      </c>
      <c r="AD194" s="51" t="s">
        <v>536</v>
      </c>
      <c r="AE194" s="16" t="s">
        <v>536</v>
      </c>
      <c r="AF194" s="179" t="s">
        <v>536</v>
      </c>
      <c r="AG194" s="179" t="s">
        <v>536</v>
      </c>
      <c r="AH194" s="228"/>
      <c r="AI194" s="228" t="s">
        <v>536</v>
      </c>
      <c r="AJ194" s="46" t="s">
        <v>536</v>
      </c>
      <c r="AK194" s="46" t="s">
        <v>536</v>
      </c>
      <c r="AL194" s="46" t="s">
        <v>536</v>
      </c>
      <c r="AM194" s="46" t="s">
        <v>536</v>
      </c>
      <c r="AN194" s="46" t="s">
        <v>536</v>
      </c>
      <c r="AO194" s="16" t="s">
        <v>536</v>
      </c>
      <c r="AP194" s="16" t="s">
        <v>536</v>
      </c>
      <c r="AQ194" s="16" t="s">
        <v>536</v>
      </c>
      <c r="AR194" s="16" t="s">
        <v>536</v>
      </c>
      <c r="AS194" s="46" t="s">
        <v>536</v>
      </c>
      <c r="AT194" s="16" t="s">
        <v>536</v>
      </c>
      <c r="AU194" s="16" t="s">
        <v>536</v>
      </c>
    </row>
    <row r="195" spans="1:47" ht="15.75">
      <c r="A195" s="74" t="s">
        <v>422</v>
      </c>
      <c r="B195" s="75">
        <v>1679</v>
      </c>
      <c r="C195" s="76" t="s">
        <v>8</v>
      </c>
      <c r="D195" s="16">
        <v>91</v>
      </c>
      <c r="E195" s="181" t="s">
        <v>442</v>
      </c>
      <c r="F195" s="163" t="s">
        <v>440</v>
      </c>
      <c r="G195" s="164" t="s">
        <v>440</v>
      </c>
      <c r="H195" s="164" t="s">
        <v>440</v>
      </c>
      <c r="I195" s="164" t="s">
        <v>441</v>
      </c>
      <c r="J195" s="164" t="s">
        <v>117</v>
      </c>
      <c r="K195" s="164" t="s">
        <v>542</v>
      </c>
      <c r="L195" s="165">
        <v>16.1</v>
      </c>
      <c r="M195" s="158" t="s">
        <v>517</v>
      </c>
      <c r="N195" s="32" t="s">
        <v>517</v>
      </c>
      <c r="O195" s="159" t="s">
        <v>447</v>
      </c>
      <c r="P195" s="19" t="s">
        <v>536</v>
      </c>
      <c r="Q195" s="20" t="s">
        <v>536</v>
      </c>
      <c r="R195" s="17" t="s">
        <v>536</v>
      </c>
      <c r="S195" s="21" t="s">
        <v>536</v>
      </c>
      <c r="T195" s="176" t="s">
        <v>536</v>
      </c>
      <c r="U195" s="18" t="s">
        <v>536</v>
      </c>
      <c r="V195" s="18" t="s">
        <v>536</v>
      </c>
      <c r="W195" s="17" t="s">
        <v>536</v>
      </c>
      <c r="X195" s="18" t="s">
        <v>536</v>
      </c>
      <c r="Y195" s="17" t="s">
        <v>536</v>
      </c>
      <c r="Z195" s="18" t="s">
        <v>536</v>
      </c>
      <c r="AA195" s="17" t="s">
        <v>536</v>
      </c>
      <c r="AB195" s="19" t="s">
        <v>536</v>
      </c>
      <c r="AC195" s="18" t="s">
        <v>536</v>
      </c>
      <c r="AD195" s="51" t="s">
        <v>536</v>
      </c>
      <c r="AE195" s="16" t="s">
        <v>536</v>
      </c>
      <c r="AF195" s="179" t="s">
        <v>536</v>
      </c>
      <c r="AG195" s="179" t="s">
        <v>536</v>
      </c>
      <c r="AH195" s="228"/>
      <c r="AI195" s="228" t="s">
        <v>536</v>
      </c>
      <c r="AJ195" s="46" t="s">
        <v>536</v>
      </c>
      <c r="AK195" s="46" t="s">
        <v>536</v>
      </c>
      <c r="AL195" s="46" t="s">
        <v>536</v>
      </c>
      <c r="AM195" s="46" t="s">
        <v>536</v>
      </c>
      <c r="AN195" s="46" t="s">
        <v>536</v>
      </c>
      <c r="AO195" s="16" t="s">
        <v>536</v>
      </c>
      <c r="AP195" s="16" t="s">
        <v>536</v>
      </c>
      <c r="AQ195" s="16" t="s">
        <v>536</v>
      </c>
      <c r="AR195" s="16" t="s">
        <v>536</v>
      </c>
      <c r="AS195" s="46" t="s">
        <v>536</v>
      </c>
      <c r="AT195" s="16" t="s">
        <v>536</v>
      </c>
      <c r="AU195" s="16" t="s">
        <v>536</v>
      </c>
    </row>
    <row r="196" spans="1:47" ht="15.75">
      <c r="A196" s="74" t="s">
        <v>423</v>
      </c>
      <c r="B196" s="75">
        <v>1680</v>
      </c>
      <c r="C196" s="76" t="s">
        <v>7</v>
      </c>
      <c r="D196" s="16">
        <v>82</v>
      </c>
      <c r="E196" s="181" t="s">
        <v>442</v>
      </c>
      <c r="F196" s="163" t="s">
        <v>440</v>
      </c>
      <c r="G196" s="164" t="s">
        <v>440</v>
      </c>
      <c r="H196" s="164" t="s">
        <v>440</v>
      </c>
      <c r="I196" s="164" t="s">
        <v>441</v>
      </c>
      <c r="J196" s="164" t="s">
        <v>117</v>
      </c>
      <c r="K196" s="164" t="s">
        <v>542</v>
      </c>
      <c r="L196" s="165">
        <v>19</v>
      </c>
      <c r="M196" s="158" t="s">
        <v>517</v>
      </c>
      <c r="N196" s="32" t="s">
        <v>517</v>
      </c>
      <c r="O196" s="159" t="s">
        <v>447</v>
      </c>
      <c r="P196" s="19" t="s">
        <v>536</v>
      </c>
      <c r="Q196" s="20" t="s">
        <v>536</v>
      </c>
      <c r="R196" s="17" t="s">
        <v>536</v>
      </c>
      <c r="S196" s="21" t="s">
        <v>536</v>
      </c>
      <c r="T196" s="176" t="s">
        <v>536</v>
      </c>
      <c r="U196" s="18" t="s">
        <v>536</v>
      </c>
      <c r="V196" s="18" t="s">
        <v>536</v>
      </c>
      <c r="W196" s="17" t="s">
        <v>536</v>
      </c>
      <c r="X196" s="18" t="s">
        <v>536</v>
      </c>
      <c r="Y196" s="17" t="s">
        <v>536</v>
      </c>
      <c r="Z196" s="18" t="s">
        <v>536</v>
      </c>
      <c r="AA196" s="17" t="s">
        <v>536</v>
      </c>
      <c r="AB196" s="19" t="s">
        <v>536</v>
      </c>
      <c r="AC196" s="18" t="s">
        <v>536</v>
      </c>
      <c r="AD196" s="51" t="s">
        <v>536</v>
      </c>
      <c r="AE196" s="16" t="s">
        <v>536</v>
      </c>
      <c r="AF196" s="179" t="s">
        <v>536</v>
      </c>
      <c r="AG196" s="179" t="s">
        <v>536</v>
      </c>
      <c r="AH196" s="228"/>
      <c r="AI196" s="228" t="s">
        <v>536</v>
      </c>
      <c r="AJ196" s="46" t="s">
        <v>536</v>
      </c>
      <c r="AK196" s="46" t="s">
        <v>536</v>
      </c>
      <c r="AL196" s="46" t="s">
        <v>536</v>
      </c>
      <c r="AM196" s="46" t="s">
        <v>536</v>
      </c>
      <c r="AN196" s="46" t="s">
        <v>536</v>
      </c>
      <c r="AO196" s="16" t="s">
        <v>536</v>
      </c>
      <c r="AP196" s="16" t="s">
        <v>536</v>
      </c>
      <c r="AQ196" s="16" t="s">
        <v>536</v>
      </c>
      <c r="AR196" s="16" t="s">
        <v>536</v>
      </c>
      <c r="AS196" s="46" t="s">
        <v>536</v>
      </c>
      <c r="AT196" s="16" t="s">
        <v>536</v>
      </c>
      <c r="AU196" s="16" t="s">
        <v>536</v>
      </c>
    </row>
    <row r="197" spans="1:47" ht="15.75">
      <c r="A197" s="74" t="s">
        <v>424</v>
      </c>
      <c r="B197" s="75">
        <v>1681</v>
      </c>
      <c r="C197" s="76" t="s">
        <v>6</v>
      </c>
      <c r="D197" s="16">
        <v>73</v>
      </c>
      <c r="E197" s="181" t="s">
        <v>445</v>
      </c>
      <c r="F197" s="163" t="s">
        <v>440</v>
      </c>
      <c r="G197" s="164" t="s">
        <v>440</v>
      </c>
      <c r="H197" s="164" t="s">
        <v>440</v>
      </c>
      <c r="I197" s="164" t="s">
        <v>441</v>
      </c>
      <c r="J197" s="164" t="s">
        <v>117</v>
      </c>
      <c r="K197" s="164" t="s">
        <v>542</v>
      </c>
      <c r="L197" s="165">
        <v>18.1</v>
      </c>
      <c r="M197" s="158" t="s">
        <v>517</v>
      </c>
      <c r="N197" s="32" t="s">
        <v>517</v>
      </c>
      <c r="O197" s="159" t="s">
        <v>447</v>
      </c>
      <c r="P197" s="19" t="s">
        <v>536</v>
      </c>
      <c r="Q197" s="20" t="s">
        <v>536</v>
      </c>
      <c r="R197" s="17" t="s">
        <v>536</v>
      </c>
      <c r="S197" s="21" t="s">
        <v>536</v>
      </c>
      <c r="T197" s="176" t="s">
        <v>536</v>
      </c>
      <c r="U197" s="18" t="s">
        <v>536</v>
      </c>
      <c r="V197" s="18" t="s">
        <v>536</v>
      </c>
      <c r="W197" s="17" t="s">
        <v>536</v>
      </c>
      <c r="X197" s="18" t="s">
        <v>536</v>
      </c>
      <c r="Y197" s="17" t="s">
        <v>536</v>
      </c>
      <c r="Z197" s="18" t="s">
        <v>536</v>
      </c>
      <c r="AA197" s="17" t="s">
        <v>536</v>
      </c>
      <c r="AB197" s="19" t="s">
        <v>536</v>
      </c>
      <c r="AC197" s="18" t="s">
        <v>536</v>
      </c>
      <c r="AD197" s="51" t="s">
        <v>536</v>
      </c>
      <c r="AE197" s="16" t="s">
        <v>536</v>
      </c>
      <c r="AF197" s="179" t="s">
        <v>536</v>
      </c>
      <c r="AG197" s="179" t="s">
        <v>536</v>
      </c>
      <c r="AH197" s="228"/>
      <c r="AI197" s="228" t="s">
        <v>536</v>
      </c>
      <c r="AJ197" s="46" t="s">
        <v>536</v>
      </c>
      <c r="AK197" s="46" t="s">
        <v>536</v>
      </c>
      <c r="AL197" s="46" t="s">
        <v>536</v>
      </c>
      <c r="AM197" s="46" t="s">
        <v>536</v>
      </c>
      <c r="AN197" s="46" t="s">
        <v>536</v>
      </c>
      <c r="AO197" s="16" t="s">
        <v>536</v>
      </c>
      <c r="AP197" s="16" t="s">
        <v>536</v>
      </c>
      <c r="AQ197" s="16" t="s">
        <v>536</v>
      </c>
      <c r="AR197" s="16" t="s">
        <v>536</v>
      </c>
      <c r="AS197" s="46" t="s">
        <v>536</v>
      </c>
      <c r="AT197" s="16" t="s">
        <v>536</v>
      </c>
      <c r="AU197" s="16" t="s">
        <v>536</v>
      </c>
    </row>
    <row r="198" spans="1:47" ht="15.75">
      <c r="A198" s="74" t="s">
        <v>425</v>
      </c>
      <c r="B198" s="75">
        <v>1682</v>
      </c>
      <c r="C198" s="76" t="s">
        <v>5</v>
      </c>
      <c r="D198" s="16">
        <v>98</v>
      </c>
      <c r="E198" s="181" t="s">
        <v>442</v>
      </c>
      <c r="F198" s="163" t="s">
        <v>440</v>
      </c>
      <c r="G198" s="164" t="s">
        <v>440</v>
      </c>
      <c r="H198" s="164" t="s">
        <v>440</v>
      </c>
      <c r="I198" s="164" t="s">
        <v>441</v>
      </c>
      <c r="J198" s="164" t="s">
        <v>117</v>
      </c>
      <c r="K198" s="164" t="s">
        <v>543</v>
      </c>
      <c r="L198" s="165">
        <v>19.3</v>
      </c>
      <c r="M198" s="158" t="s">
        <v>517</v>
      </c>
      <c r="N198" s="32" t="s">
        <v>517</v>
      </c>
      <c r="O198" s="159" t="s">
        <v>447</v>
      </c>
      <c r="P198" s="19" t="s">
        <v>536</v>
      </c>
      <c r="Q198" s="20" t="s">
        <v>536</v>
      </c>
      <c r="R198" s="17" t="s">
        <v>536</v>
      </c>
      <c r="S198" s="21" t="s">
        <v>536</v>
      </c>
      <c r="T198" s="176" t="s">
        <v>536</v>
      </c>
      <c r="U198" s="18" t="s">
        <v>536</v>
      </c>
      <c r="V198" s="18" t="s">
        <v>536</v>
      </c>
      <c r="W198" s="17" t="s">
        <v>536</v>
      </c>
      <c r="X198" s="18" t="s">
        <v>536</v>
      </c>
      <c r="Y198" s="17" t="s">
        <v>536</v>
      </c>
      <c r="Z198" s="18" t="s">
        <v>536</v>
      </c>
      <c r="AA198" s="17" t="s">
        <v>536</v>
      </c>
      <c r="AB198" s="19" t="s">
        <v>536</v>
      </c>
      <c r="AC198" s="18" t="s">
        <v>536</v>
      </c>
      <c r="AD198" s="51" t="s">
        <v>536</v>
      </c>
      <c r="AE198" s="16" t="s">
        <v>536</v>
      </c>
      <c r="AF198" s="179" t="s">
        <v>536</v>
      </c>
      <c r="AG198" s="179" t="s">
        <v>536</v>
      </c>
      <c r="AH198" s="228"/>
      <c r="AI198" s="228" t="s">
        <v>536</v>
      </c>
      <c r="AJ198" s="46" t="s">
        <v>536</v>
      </c>
      <c r="AK198" s="46" t="s">
        <v>536</v>
      </c>
      <c r="AL198" s="46" t="s">
        <v>536</v>
      </c>
      <c r="AM198" s="46" t="s">
        <v>536</v>
      </c>
      <c r="AN198" s="46" t="s">
        <v>536</v>
      </c>
      <c r="AO198" s="16" t="s">
        <v>536</v>
      </c>
      <c r="AP198" s="16" t="s">
        <v>536</v>
      </c>
      <c r="AQ198" s="16" t="s">
        <v>536</v>
      </c>
      <c r="AR198" s="16" t="s">
        <v>536</v>
      </c>
      <c r="AS198" s="46" t="s">
        <v>536</v>
      </c>
      <c r="AT198" s="16" t="s">
        <v>536</v>
      </c>
      <c r="AU198" s="16" t="s">
        <v>536</v>
      </c>
    </row>
    <row r="199" spans="1:47" ht="15.75">
      <c r="A199" s="74" t="s">
        <v>426</v>
      </c>
      <c r="B199" s="75">
        <v>1684</v>
      </c>
      <c r="C199" s="76" t="s">
        <v>4</v>
      </c>
      <c r="D199" s="16">
        <v>90</v>
      </c>
      <c r="E199" s="181" t="s">
        <v>442</v>
      </c>
      <c r="F199" s="163" t="s">
        <v>440</v>
      </c>
      <c r="G199" s="164" t="s">
        <v>440</v>
      </c>
      <c r="H199" s="164" t="s">
        <v>440</v>
      </c>
      <c r="I199" s="164" t="s">
        <v>441</v>
      </c>
      <c r="J199" s="164" t="s">
        <v>117</v>
      </c>
      <c r="K199" s="164" t="s">
        <v>542</v>
      </c>
      <c r="L199" s="165">
        <v>15</v>
      </c>
      <c r="M199" s="158" t="s">
        <v>517</v>
      </c>
      <c r="N199" s="32" t="s">
        <v>517</v>
      </c>
      <c r="O199" s="159" t="s">
        <v>447</v>
      </c>
      <c r="P199" s="19" t="s">
        <v>536</v>
      </c>
      <c r="Q199" s="20" t="s">
        <v>536</v>
      </c>
      <c r="R199" s="17" t="s">
        <v>536</v>
      </c>
      <c r="S199" s="21" t="s">
        <v>536</v>
      </c>
      <c r="T199" s="176" t="s">
        <v>536</v>
      </c>
      <c r="U199" s="18" t="s">
        <v>536</v>
      </c>
      <c r="V199" s="18" t="s">
        <v>536</v>
      </c>
      <c r="W199" s="17" t="s">
        <v>536</v>
      </c>
      <c r="X199" s="18" t="s">
        <v>536</v>
      </c>
      <c r="Y199" s="17" t="s">
        <v>536</v>
      </c>
      <c r="Z199" s="18" t="s">
        <v>536</v>
      </c>
      <c r="AA199" s="17" t="s">
        <v>536</v>
      </c>
      <c r="AB199" s="19" t="s">
        <v>536</v>
      </c>
      <c r="AC199" s="18" t="s">
        <v>536</v>
      </c>
      <c r="AD199" s="51" t="s">
        <v>536</v>
      </c>
      <c r="AE199" s="16" t="s">
        <v>536</v>
      </c>
      <c r="AF199" s="179" t="s">
        <v>536</v>
      </c>
      <c r="AG199" s="179" t="s">
        <v>536</v>
      </c>
      <c r="AH199" s="228"/>
      <c r="AI199" s="228" t="s">
        <v>536</v>
      </c>
      <c r="AJ199" s="46" t="s">
        <v>536</v>
      </c>
      <c r="AK199" s="46" t="s">
        <v>536</v>
      </c>
      <c r="AL199" s="46" t="s">
        <v>536</v>
      </c>
      <c r="AM199" s="46" t="s">
        <v>536</v>
      </c>
      <c r="AN199" s="46" t="s">
        <v>536</v>
      </c>
      <c r="AO199" s="16" t="s">
        <v>536</v>
      </c>
      <c r="AP199" s="16" t="s">
        <v>536</v>
      </c>
      <c r="AQ199" s="16" t="s">
        <v>536</v>
      </c>
      <c r="AR199" s="16" t="s">
        <v>536</v>
      </c>
      <c r="AS199" s="46" t="s">
        <v>536</v>
      </c>
      <c r="AT199" s="16" t="s">
        <v>536</v>
      </c>
      <c r="AU199" s="16" t="s">
        <v>536</v>
      </c>
    </row>
    <row r="200" spans="1:47" ht="15.75">
      <c r="A200" s="74" t="s">
        <v>427</v>
      </c>
      <c r="B200" s="75">
        <v>1685</v>
      </c>
      <c r="C200" s="76" t="s">
        <v>3</v>
      </c>
      <c r="D200" s="16">
        <v>85</v>
      </c>
      <c r="E200" s="181" t="s">
        <v>449</v>
      </c>
      <c r="F200" s="163" t="s">
        <v>440</v>
      </c>
      <c r="G200" s="164" t="s">
        <v>440</v>
      </c>
      <c r="H200" s="164" t="s">
        <v>440</v>
      </c>
      <c r="I200" s="164" t="s">
        <v>441</v>
      </c>
      <c r="J200" s="164" t="s">
        <v>117</v>
      </c>
      <c r="K200" s="164" t="s">
        <v>542</v>
      </c>
      <c r="L200" s="165">
        <v>16.6</v>
      </c>
      <c r="M200" s="158" t="s">
        <v>517</v>
      </c>
      <c r="N200" s="32" t="s">
        <v>517</v>
      </c>
      <c r="O200" s="159" t="s">
        <v>447</v>
      </c>
      <c r="P200" s="19" t="s">
        <v>536</v>
      </c>
      <c r="Q200" s="20" t="s">
        <v>536</v>
      </c>
      <c r="R200" s="17" t="s">
        <v>536</v>
      </c>
      <c r="S200" s="21" t="s">
        <v>536</v>
      </c>
      <c r="T200" s="176" t="s">
        <v>536</v>
      </c>
      <c r="U200" s="18" t="s">
        <v>536</v>
      </c>
      <c r="V200" s="18" t="s">
        <v>536</v>
      </c>
      <c r="W200" s="17" t="s">
        <v>536</v>
      </c>
      <c r="X200" s="18" t="s">
        <v>536</v>
      </c>
      <c r="Y200" s="17" t="s">
        <v>536</v>
      </c>
      <c r="Z200" s="18" t="s">
        <v>536</v>
      </c>
      <c r="AA200" s="17" t="s">
        <v>536</v>
      </c>
      <c r="AB200" s="19" t="s">
        <v>536</v>
      </c>
      <c r="AC200" s="18" t="s">
        <v>536</v>
      </c>
      <c r="AD200" s="51" t="s">
        <v>536</v>
      </c>
      <c r="AE200" s="16" t="s">
        <v>536</v>
      </c>
      <c r="AF200" s="179" t="s">
        <v>536</v>
      </c>
      <c r="AG200" s="179" t="s">
        <v>536</v>
      </c>
      <c r="AH200" s="228"/>
      <c r="AI200" s="228" t="s">
        <v>536</v>
      </c>
      <c r="AJ200" s="46" t="s">
        <v>536</v>
      </c>
      <c r="AK200" s="46" t="s">
        <v>536</v>
      </c>
      <c r="AL200" s="46" t="s">
        <v>536</v>
      </c>
      <c r="AM200" s="46" t="s">
        <v>536</v>
      </c>
      <c r="AN200" s="46" t="s">
        <v>536</v>
      </c>
      <c r="AO200" s="16" t="s">
        <v>536</v>
      </c>
      <c r="AP200" s="16" t="s">
        <v>536</v>
      </c>
      <c r="AQ200" s="16" t="s">
        <v>536</v>
      </c>
      <c r="AR200" s="16" t="s">
        <v>536</v>
      </c>
      <c r="AS200" s="46" t="s">
        <v>536</v>
      </c>
      <c r="AT200" s="16" t="s">
        <v>536</v>
      </c>
      <c r="AU200" s="16" t="s">
        <v>536</v>
      </c>
    </row>
    <row r="201" spans="1:47" ht="15.75">
      <c r="A201" s="74" t="s">
        <v>428</v>
      </c>
      <c r="B201" s="75">
        <v>1686</v>
      </c>
      <c r="C201" s="76" t="s">
        <v>2</v>
      </c>
      <c r="D201" s="16">
        <v>93</v>
      </c>
      <c r="E201" s="181" t="s">
        <v>442</v>
      </c>
      <c r="F201" s="163" t="s">
        <v>440</v>
      </c>
      <c r="G201" s="164" t="s">
        <v>440</v>
      </c>
      <c r="H201" s="164" t="s">
        <v>440</v>
      </c>
      <c r="I201" s="164" t="s">
        <v>441</v>
      </c>
      <c r="J201" s="164" t="s">
        <v>117</v>
      </c>
      <c r="K201" s="164" t="s">
        <v>542</v>
      </c>
      <c r="L201" s="165">
        <v>17.4</v>
      </c>
      <c r="M201" s="158" t="s">
        <v>517</v>
      </c>
      <c r="N201" s="32" t="s">
        <v>517</v>
      </c>
      <c r="O201" s="159" t="s">
        <v>447</v>
      </c>
      <c r="P201" s="19" t="s">
        <v>536</v>
      </c>
      <c r="Q201" s="20" t="s">
        <v>536</v>
      </c>
      <c r="R201" s="17" t="s">
        <v>536</v>
      </c>
      <c r="S201" s="21" t="s">
        <v>536</v>
      </c>
      <c r="T201" s="176" t="s">
        <v>536</v>
      </c>
      <c r="U201" s="18" t="s">
        <v>536</v>
      </c>
      <c r="V201" s="18" t="s">
        <v>536</v>
      </c>
      <c r="W201" s="17" t="s">
        <v>536</v>
      </c>
      <c r="X201" s="18" t="s">
        <v>536</v>
      </c>
      <c r="Y201" s="17" t="s">
        <v>536</v>
      </c>
      <c r="Z201" s="18" t="s">
        <v>536</v>
      </c>
      <c r="AA201" s="17" t="s">
        <v>536</v>
      </c>
      <c r="AB201" s="19" t="s">
        <v>536</v>
      </c>
      <c r="AC201" s="18" t="s">
        <v>536</v>
      </c>
      <c r="AD201" s="51" t="s">
        <v>536</v>
      </c>
      <c r="AE201" s="16" t="s">
        <v>536</v>
      </c>
      <c r="AF201" s="179" t="s">
        <v>536</v>
      </c>
      <c r="AG201" s="179" t="s">
        <v>536</v>
      </c>
      <c r="AH201" s="228"/>
      <c r="AI201" s="228" t="s">
        <v>536</v>
      </c>
      <c r="AJ201" s="46" t="s">
        <v>536</v>
      </c>
      <c r="AK201" s="46" t="s">
        <v>536</v>
      </c>
      <c r="AL201" s="46" t="s">
        <v>536</v>
      </c>
      <c r="AM201" s="46" t="s">
        <v>536</v>
      </c>
      <c r="AN201" s="46" t="s">
        <v>536</v>
      </c>
      <c r="AO201" s="16" t="s">
        <v>536</v>
      </c>
      <c r="AP201" s="16" t="s">
        <v>536</v>
      </c>
      <c r="AQ201" s="16" t="s">
        <v>536</v>
      </c>
      <c r="AR201" s="16" t="s">
        <v>536</v>
      </c>
      <c r="AS201" s="46" t="s">
        <v>536</v>
      </c>
      <c r="AT201" s="16" t="s">
        <v>536</v>
      </c>
      <c r="AU201" s="16" t="s">
        <v>536</v>
      </c>
    </row>
    <row r="202" spans="1:47" ht="15.75">
      <c r="A202" s="74" t="s">
        <v>429</v>
      </c>
      <c r="B202" s="75">
        <v>1687</v>
      </c>
      <c r="C202" s="76" t="s">
        <v>1</v>
      </c>
      <c r="D202" s="16">
        <v>85</v>
      </c>
      <c r="E202" s="181" t="s">
        <v>442</v>
      </c>
      <c r="F202" s="163" t="s">
        <v>440</v>
      </c>
      <c r="G202" s="164" t="s">
        <v>440</v>
      </c>
      <c r="H202" s="164" t="s">
        <v>440</v>
      </c>
      <c r="I202" s="164" t="s">
        <v>441</v>
      </c>
      <c r="J202" s="164" t="s">
        <v>117</v>
      </c>
      <c r="K202" s="164" t="s">
        <v>542</v>
      </c>
      <c r="L202" s="165">
        <v>19.8</v>
      </c>
      <c r="M202" s="158" t="s">
        <v>517</v>
      </c>
      <c r="N202" s="32" t="s">
        <v>517</v>
      </c>
      <c r="O202" s="159" t="s">
        <v>447</v>
      </c>
      <c r="P202" s="19" t="s">
        <v>536</v>
      </c>
      <c r="Q202" s="20" t="s">
        <v>536</v>
      </c>
      <c r="R202" s="17" t="s">
        <v>536</v>
      </c>
      <c r="S202" s="21" t="s">
        <v>536</v>
      </c>
      <c r="T202" s="176" t="s">
        <v>536</v>
      </c>
      <c r="U202" s="18" t="s">
        <v>536</v>
      </c>
      <c r="V202" s="18" t="s">
        <v>536</v>
      </c>
      <c r="W202" s="17" t="s">
        <v>536</v>
      </c>
      <c r="X202" s="18" t="s">
        <v>536</v>
      </c>
      <c r="Y202" s="17" t="s">
        <v>536</v>
      </c>
      <c r="Z202" s="18" t="s">
        <v>536</v>
      </c>
      <c r="AA202" s="17" t="s">
        <v>536</v>
      </c>
      <c r="AB202" s="19" t="s">
        <v>536</v>
      </c>
      <c r="AC202" s="18" t="s">
        <v>536</v>
      </c>
      <c r="AD202" s="51" t="s">
        <v>536</v>
      </c>
      <c r="AE202" s="16" t="s">
        <v>536</v>
      </c>
      <c r="AF202" s="179" t="s">
        <v>536</v>
      </c>
      <c r="AG202" s="179" t="s">
        <v>536</v>
      </c>
      <c r="AH202" s="228"/>
      <c r="AI202" s="228" t="s">
        <v>536</v>
      </c>
      <c r="AJ202" s="46" t="s">
        <v>536</v>
      </c>
      <c r="AK202" s="46" t="s">
        <v>536</v>
      </c>
      <c r="AL202" s="46" t="s">
        <v>536</v>
      </c>
      <c r="AM202" s="46" t="s">
        <v>536</v>
      </c>
      <c r="AN202" s="46" t="s">
        <v>536</v>
      </c>
      <c r="AO202" s="16" t="s">
        <v>536</v>
      </c>
      <c r="AP202" s="16" t="s">
        <v>536</v>
      </c>
      <c r="AQ202" s="16" t="s">
        <v>536</v>
      </c>
      <c r="AR202" s="16" t="s">
        <v>536</v>
      </c>
      <c r="AS202" s="46" t="s">
        <v>536</v>
      </c>
      <c r="AT202" s="16" t="s">
        <v>536</v>
      </c>
      <c r="AU202" s="16" t="s">
        <v>536</v>
      </c>
    </row>
    <row r="203" spans="1:47" ht="15.75">
      <c r="A203" s="74" t="s">
        <v>430</v>
      </c>
      <c r="B203" s="75">
        <v>1688</v>
      </c>
      <c r="C203" s="76" t="s">
        <v>0</v>
      </c>
      <c r="D203" s="16">
        <v>69</v>
      </c>
      <c r="E203" s="181" t="s">
        <v>442</v>
      </c>
      <c r="F203" s="163" t="s">
        <v>440</v>
      </c>
      <c r="G203" s="164" t="s">
        <v>440</v>
      </c>
      <c r="H203" s="164" t="s">
        <v>440</v>
      </c>
      <c r="I203" s="164" t="s">
        <v>441</v>
      </c>
      <c r="J203" s="164" t="s">
        <v>117</v>
      </c>
      <c r="K203" s="164" t="s">
        <v>542</v>
      </c>
      <c r="L203" s="165">
        <v>20.5</v>
      </c>
      <c r="M203" s="158" t="s">
        <v>517</v>
      </c>
      <c r="N203" s="32" t="s">
        <v>517</v>
      </c>
      <c r="O203" s="159" t="s">
        <v>447</v>
      </c>
      <c r="P203" s="19" t="s">
        <v>536</v>
      </c>
      <c r="Q203" s="20" t="s">
        <v>536</v>
      </c>
      <c r="R203" s="17" t="s">
        <v>536</v>
      </c>
      <c r="S203" s="21" t="s">
        <v>536</v>
      </c>
      <c r="T203" s="176" t="s">
        <v>536</v>
      </c>
      <c r="U203" s="18" t="s">
        <v>536</v>
      </c>
      <c r="V203" s="18" t="s">
        <v>536</v>
      </c>
      <c r="W203" s="17" t="s">
        <v>536</v>
      </c>
      <c r="X203" s="18" t="s">
        <v>536</v>
      </c>
      <c r="Y203" s="17" t="s">
        <v>536</v>
      </c>
      <c r="Z203" s="18" t="s">
        <v>536</v>
      </c>
      <c r="AA203" s="17" t="s">
        <v>536</v>
      </c>
      <c r="AB203" s="19" t="s">
        <v>536</v>
      </c>
      <c r="AC203" s="18" t="s">
        <v>536</v>
      </c>
      <c r="AD203" s="51" t="s">
        <v>536</v>
      </c>
      <c r="AE203" s="16" t="s">
        <v>536</v>
      </c>
      <c r="AF203" s="179" t="s">
        <v>536</v>
      </c>
      <c r="AG203" s="179" t="s">
        <v>536</v>
      </c>
      <c r="AH203" s="228"/>
      <c r="AI203" s="228" t="s">
        <v>536</v>
      </c>
      <c r="AJ203" s="46" t="s">
        <v>536</v>
      </c>
      <c r="AK203" s="46" t="s">
        <v>536</v>
      </c>
      <c r="AL203" s="46" t="s">
        <v>536</v>
      </c>
      <c r="AM203" s="46" t="s">
        <v>536</v>
      </c>
      <c r="AN203" s="46" t="s">
        <v>536</v>
      </c>
      <c r="AO203" s="16" t="s">
        <v>536</v>
      </c>
      <c r="AP203" s="16" t="s">
        <v>536</v>
      </c>
      <c r="AQ203" s="16" t="s">
        <v>536</v>
      </c>
      <c r="AR203" s="16" t="s">
        <v>536</v>
      </c>
      <c r="AS203" s="46" t="s">
        <v>536</v>
      </c>
      <c r="AT203" s="16" t="s">
        <v>536</v>
      </c>
      <c r="AU203" s="16" t="s">
        <v>536</v>
      </c>
    </row>
  </sheetData>
  <sheetProtection/>
  <mergeCells count="43">
    <mergeCell ref="H2:H3"/>
    <mergeCell ref="I2:I3"/>
    <mergeCell ref="J2:J3"/>
    <mergeCell ref="K2:K3"/>
    <mergeCell ref="L2:L3"/>
    <mergeCell ref="A2:A3"/>
    <mergeCell ref="B2:B3"/>
    <mergeCell ref="C2:C3"/>
    <mergeCell ref="G2:G3"/>
    <mergeCell ref="AM2:AM3"/>
    <mergeCell ref="AN2:AN3"/>
    <mergeCell ref="AO2:AO3"/>
    <mergeCell ref="AP2:AP3"/>
    <mergeCell ref="AG2:AG3"/>
    <mergeCell ref="AI2:AI3"/>
    <mergeCell ref="AK2:AK3"/>
    <mergeCell ref="AH2:AH3"/>
    <mergeCell ref="M2:M3"/>
    <mergeCell ref="N2:N3"/>
    <mergeCell ref="O2:O3"/>
    <mergeCell ref="AD2:AD3"/>
    <mergeCell ref="T2:V2"/>
    <mergeCell ref="AL2:AL3"/>
    <mergeCell ref="D1:E1"/>
    <mergeCell ref="F1:L1"/>
    <mergeCell ref="M1:O1"/>
    <mergeCell ref="W2:X2"/>
    <mergeCell ref="Y2:Z2"/>
    <mergeCell ref="AA2:AC2"/>
    <mergeCell ref="D2:D3"/>
    <mergeCell ref="E2:E3"/>
    <mergeCell ref="F2:F3"/>
    <mergeCell ref="R2:S2"/>
    <mergeCell ref="AT2:AT3"/>
    <mergeCell ref="AU2:AU3"/>
    <mergeCell ref="P1:AU1"/>
    <mergeCell ref="AF2:AF3"/>
    <mergeCell ref="AQ2:AQ3"/>
    <mergeCell ref="AR2:AR3"/>
    <mergeCell ref="AS2:AS3"/>
    <mergeCell ref="AJ2:AJ3"/>
    <mergeCell ref="AE2:AE3"/>
    <mergeCell ref="P2:Q2"/>
  </mergeCells>
  <conditionalFormatting sqref="C4:C203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576"/>
  <sheetViews>
    <sheetView zoomScale="90" zoomScaleNormal="90" zoomScalePageLayoutView="0" workbookViewId="0" topLeftCell="A1">
      <pane xSplit="3" ySplit="1" topLeftCell="D1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26" sqref="M26"/>
    </sheetView>
  </sheetViews>
  <sheetFormatPr defaultColWidth="9.140625" defaultRowHeight="15"/>
  <cols>
    <col min="1" max="1" width="11.00390625" style="62" bestFit="1" customWidth="1"/>
    <col min="2" max="2" width="11.421875" style="64" bestFit="1" customWidth="1"/>
    <col min="3" max="3" width="22.421875" style="64" bestFit="1" customWidth="1"/>
    <col min="4" max="13" width="6.00390625" style="28" customWidth="1"/>
    <col min="14" max="14" width="7.57421875" style="28" bestFit="1" customWidth="1"/>
    <col min="15" max="15" width="8.57421875" style="28" customWidth="1"/>
    <col min="16" max="25" width="6.00390625" style="28" customWidth="1"/>
    <col min="26" max="26" width="7.57421875" style="28" bestFit="1" customWidth="1"/>
    <col min="27" max="27" width="6.421875" style="28" bestFit="1" customWidth="1"/>
    <col min="28" max="37" width="6.00390625" style="28" customWidth="1"/>
    <col min="38" max="38" width="7.57421875" style="28" bestFit="1" customWidth="1"/>
    <col min="39" max="39" width="6.421875" style="28" bestFit="1" customWidth="1"/>
    <col min="40" max="49" width="6.00390625" style="28" customWidth="1"/>
    <col min="50" max="50" width="7.57421875" style="28" bestFit="1" customWidth="1"/>
    <col min="51" max="51" width="6.421875" style="28" bestFit="1" customWidth="1"/>
    <col min="52" max="61" width="6.00390625" style="28" customWidth="1"/>
    <col min="62" max="62" width="7.57421875" style="28" bestFit="1" customWidth="1"/>
    <col min="63" max="63" width="6.421875" style="28" bestFit="1" customWidth="1"/>
    <col min="64" max="72" width="6.00390625" style="28" customWidth="1"/>
    <col min="73" max="73" width="6.00390625" style="0" customWidth="1"/>
    <col min="74" max="74" width="7.57421875" style="28" bestFit="1" customWidth="1"/>
    <col min="75" max="75" width="6.421875" style="28" bestFit="1" customWidth="1"/>
    <col min="76" max="76" width="24.7109375" style="28" bestFit="1" customWidth="1"/>
    <col min="77" max="77" width="24.7109375" style="28" customWidth="1"/>
    <col min="78" max="78" width="21.57421875" style="28" customWidth="1"/>
    <col min="79" max="79" width="14.421875" style="30" customWidth="1"/>
    <col min="80" max="80" width="16.421875" style="125" bestFit="1" customWidth="1"/>
    <col min="81" max="81" width="19.00390625" style="28" bestFit="1" customWidth="1"/>
    <col min="82" max="82" width="26.8515625" style="30" bestFit="1" customWidth="1"/>
  </cols>
  <sheetData>
    <row r="1" spans="1:82" s="2" customFormat="1" ht="15.75" thickBot="1">
      <c r="A1" s="68" t="s">
        <v>123</v>
      </c>
      <c r="B1" s="68" t="s">
        <v>124</v>
      </c>
      <c r="C1" s="69" t="s">
        <v>125</v>
      </c>
      <c r="D1" s="367" t="s">
        <v>107</v>
      </c>
      <c r="E1" s="368"/>
      <c r="F1" s="368"/>
      <c r="G1" s="368"/>
      <c r="H1" s="368"/>
      <c r="I1" s="368"/>
      <c r="J1" s="368"/>
      <c r="K1" s="368"/>
      <c r="L1" s="368"/>
      <c r="M1" s="368"/>
      <c r="N1" s="169" t="s">
        <v>104</v>
      </c>
      <c r="O1" s="168" t="s">
        <v>552</v>
      </c>
      <c r="P1" s="367" t="s">
        <v>105</v>
      </c>
      <c r="Q1" s="368"/>
      <c r="R1" s="368"/>
      <c r="S1" s="368"/>
      <c r="T1" s="368"/>
      <c r="U1" s="368"/>
      <c r="V1" s="368"/>
      <c r="W1" s="368"/>
      <c r="X1" s="368"/>
      <c r="Y1" s="368"/>
      <c r="Z1" s="169" t="s">
        <v>104</v>
      </c>
      <c r="AA1" s="168" t="s">
        <v>552</v>
      </c>
      <c r="AB1" s="367" t="s">
        <v>96</v>
      </c>
      <c r="AC1" s="368"/>
      <c r="AD1" s="368"/>
      <c r="AE1" s="368"/>
      <c r="AF1" s="368"/>
      <c r="AG1" s="368"/>
      <c r="AH1" s="368"/>
      <c r="AI1" s="368"/>
      <c r="AJ1" s="368"/>
      <c r="AK1" s="368"/>
      <c r="AL1" s="169" t="s">
        <v>104</v>
      </c>
      <c r="AM1" s="168" t="s">
        <v>552</v>
      </c>
      <c r="AN1" s="369" t="s">
        <v>115</v>
      </c>
      <c r="AO1" s="370"/>
      <c r="AP1" s="370"/>
      <c r="AQ1" s="370"/>
      <c r="AR1" s="370"/>
      <c r="AS1" s="370"/>
      <c r="AT1" s="370"/>
      <c r="AU1" s="370"/>
      <c r="AV1" s="370"/>
      <c r="AW1" s="370"/>
      <c r="AX1" s="169" t="s">
        <v>104</v>
      </c>
      <c r="AY1" s="168" t="s">
        <v>552</v>
      </c>
      <c r="AZ1" s="369" t="s">
        <v>114</v>
      </c>
      <c r="BA1" s="370"/>
      <c r="BB1" s="370"/>
      <c r="BC1" s="370"/>
      <c r="BD1" s="370"/>
      <c r="BE1" s="370"/>
      <c r="BF1" s="370"/>
      <c r="BG1" s="370"/>
      <c r="BH1" s="370"/>
      <c r="BI1" s="370"/>
      <c r="BJ1" s="169" t="s">
        <v>104</v>
      </c>
      <c r="BK1" s="168" t="s">
        <v>552</v>
      </c>
      <c r="BL1" s="371" t="s">
        <v>95</v>
      </c>
      <c r="BM1" s="372"/>
      <c r="BN1" s="372"/>
      <c r="BO1" s="372"/>
      <c r="BP1" s="372"/>
      <c r="BQ1" s="372"/>
      <c r="BR1" s="372"/>
      <c r="BS1" s="372"/>
      <c r="BT1" s="372"/>
      <c r="BU1" s="372"/>
      <c r="BV1" s="169" t="s">
        <v>104</v>
      </c>
      <c r="BW1" s="168" t="s">
        <v>552</v>
      </c>
      <c r="BX1" s="67" t="s">
        <v>94</v>
      </c>
      <c r="BY1" s="143" t="s">
        <v>455</v>
      </c>
      <c r="BZ1" s="67" t="s">
        <v>112</v>
      </c>
      <c r="CA1" s="144" t="s">
        <v>93</v>
      </c>
      <c r="CB1" s="145" t="s">
        <v>456</v>
      </c>
      <c r="CC1" s="67" t="s">
        <v>113</v>
      </c>
      <c r="CD1" s="144" t="s">
        <v>92</v>
      </c>
    </row>
    <row r="2" spans="1:84" s="2" customFormat="1" ht="15">
      <c r="A2" s="116" t="s">
        <v>126</v>
      </c>
      <c r="B2" s="117">
        <v>13</v>
      </c>
      <c r="C2" s="55" t="s">
        <v>127</v>
      </c>
      <c r="D2" s="38">
        <v>10.31</v>
      </c>
      <c r="E2" s="40">
        <v>9.37</v>
      </c>
      <c r="F2" s="40">
        <v>9.69</v>
      </c>
      <c r="G2" s="40">
        <v>9.69</v>
      </c>
      <c r="H2" s="40">
        <v>9.6</v>
      </c>
      <c r="I2" s="40">
        <v>10.36</v>
      </c>
      <c r="J2" s="40">
        <v>9.64</v>
      </c>
      <c r="K2" s="40">
        <v>10.85</v>
      </c>
      <c r="L2" s="40">
        <v>9.78</v>
      </c>
      <c r="M2" s="120">
        <v>9.88</v>
      </c>
      <c r="N2" s="170">
        <v>9.916999999999998</v>
      </c>
      <c r="O2" s="41">
        <v>0.4497913096339966</v>
      </c>
      <c r="P2" s="38">
        <v>2.82</v>
      </c>
      <c r="Q2" s="119">
        <v>2.76</v>
      </c>
      <c r="R2" s="40">
        <v>3</v>
      </c>
      <c r="S2" s="40">
        <v>2.8</v>
      </c>
      <c r="T2" s="40">
        <v>2.75</v>
      </c>
      <c r="U2" s="40">
        <v>2.93</v>
      </c>
      <c r="V2" s="40">
        <v>2.79</v>
      </c>
      <c r="W2" s="40">
        <v>2.72</v>
      </c>
      <c r="X2" s="40">
        <v>2.86</v>
      </c>
      <c r="Y2" s="120">
        <v>2.42</v>
      </c>
      <c r="Z2" s="170">
        <v>2.7849999999999993</v>
      </c>
      <c r="AA2" s="41">
        <v>0.15407429665226643</v>
      </c>
      <c r="AB2" s="38">
        <v>3.6560283687943267</v>
      </c>
      <c r="AC2" s="40">
        <v>3.3949275362318843</v>
      </c>
      <c r="AD2" s="40">
        <v>3.23</v>
      </c>
      <c r="AE2" s="40">
        <v>3.460714285714286</v>
      </c>
      <c r="AF2" s="40">
        <v>3.4909090909090907</v>
      </c>
      <c r="AG2" s="40">
        <v>3.5358361774744025</v>
      </c>
      <c r="AH2" s="40">
        <v>3.4551971326164876</v>
      </c>
      <c r="AI2" s="40">
        <v>3.9889705882352935</v>
      </c>
      <c r="AJ2" s="40">
        <v>3.4195804195804196</v>
      </c>
      <c r="AK2" s="120">
        <v>4.082644628099174</v>
      </c>
      <c r="AL2" s="170">
        <v>3.571480822765536</v>
      </c>
      <c r="AM2" s="41">
        <v>0.26815042265328765</v>
      </c>
      <c r="AN2" s="38">
        <v>6.66</v>
      </c>
      <c r="AO2" s="39">
        <v>7.11</v>
      </c>
      <c r="AP2" s="39">
        <v>6.42</v>
      </c>
      <c r="AQ2" s="39">
        <v>7.04</v>
      </c>
      <c r="AR2" s="39">
        <v>7.09</v>
      </c>
      <c r="AS2" s="39">
        <v>7.06</v>
      </c>
      <c r="AT2" s="39">
        <v>6.68</v>
      </c>
      <c r="AU2" s="39">
        <v>6.59</v>
      </c>
      <c r="AV2" s="40">
        <v>6.93</v>
      </c>
      <c r="AW2" s="120">
        <v>6.82</v>
      </c>
      <c r="AX2" s="170">
        <v>6.839999999999999</v>
      </c>
      <c r="AY2" s="41">
        <v>0.24248711305966955</v>
      </c>
      <c r="AZ2" s="38">
        <v>2.27</v>
      </c>
      <c r="BA2" s="39">
        <v>2.35</v>
      </c>
      <c r="BB2" s="39">
        <v>2.16</v>
      </c>
      <c r="BC2" s="39">
        <v>2.32</v>
      </c>
      <c r="BD2" s="39">
        <v>2.29</v>
      </c>
      <c r="BE2" s="39">
        <v>2.18</v>
      </c>
      <c r="BF2" s="39">
        <v>2.26</v>
      </c>
      <c r="BG2" s="39">
        <v>2.28</v>
      </c>
      <c r="BH2" s="40">
        <v>2.06</v>
      </c>
      <c r="BI2" s="120">
        <v>2.33</v>
      </c>
      <c r="BJ2" s="170">
        <v>2.25</v>
      </c>
      <c r="BK2" s="41">
        <v>0.0903081145609601</v>
      </c>
      <c r="BL2" s="38">
        <v>2.933920704845815</v>
      </c>
      <c r="BM2" s="40">
        <v>3.025531914893617</v>
      </c>
      <c r="BN2" s="40">
        <v>2.972222222222222</v>
      </c>
      <c r="BO2" s="40">
        <v>3.03448275862069</v>
      </c>
      <c r="BP2" s="40">
        <v>3.096069868995633</v>
      </c>
      <c r="BQ2" s="40">
        <v>3.2385321100917426</v>
      </c>
      <c r="BR2" s="40">
        <v>2.9557522123893807</v>
      </c>
      <c r="BS2" s="40">
        <v>2.8903508771929824</v>
      </c>
      <c r="BT2" s="40">
        <v>3.3640776699029122</v>
      </c>
      <c r="BU2" s="120">
        <v>2.927038626609442</v>
      </c>
      <c r="BV2" s="170">
        <v>3.043797896576444</v>
      </c>
      <c r="BW2" s="41">
        <v>0.15120999228621546</v>
      </c>
      <c r="BX2" s="118">
        <v>27.4</v>
      </c>
      <c r="BY2" s="118">
        <v>71.75</v>
      </c>
      <c r="BZ2" s="126">
        <v>50.800000000000004</v>
      </c>
      <c r="CA2" s="121">
        <v>0.70801393728223</v>
      </c>
      <c r="CB2" s="122">
        <v>3.2</v>
      </c>
      <c r="CC2" s="118">
        <v>47.6</v>
      </c>
      <c r="CD2" s="121">
        <v>0.6634146341463415</v>
      </c>
      <c r="CF2" s="115"/>
    </row>
    <row r="3" spans="1:84" s="2" customFormat="1" ht="15">
      <c r="A3" s="56" t="s">
        <v>130</v>
      </c>
      <c r="B3" s="57">
        <v>41</v>
      </c>
      <c r="C3" s="58" t="s">
        <v>131</v>
      </c>
      <c r="D3" s="33">
        <v>8.05</v>
      </c>
      <c r="E3" s="36">
        <v>8.45</v>
      </c>
      <c r="F3" s="36">
        <v>8.86</v>
      </c>
      <c r="G3" s="36">
        <v>7.99</v>
      </c>
      <c r="H3" s="36">
        <v>8.08</v>
      </c>
      <c r="I3" s="36">
        <v>8.67</v>
      </c>
      <c r="J3" s="36">
        <v>8.3</v>
      </c>
      <c r="K3" s="36">
        <v>8.28</v>
      </c>
      <c r="L3" s="36">
        <v>8.74</v>
      </c>
      <c r="M3" s="166">
        <v>8</v>
      </c>
      <c r="N3" s="171">
        <v>8.342</v>
      </c>
      <c r="O3" s="42">
        <v>0.3242701205956255</v>
      </c>
      <c r="P3" s="35">
        <v>3.55</v>
      </c>
      <c r="Q3" s="36">
        <v>3.53</v>
      </c>
      <c r="R3" s="36">
        <v>3.62</v>
      </c>
      <c r="S3" s="36">
        <v>3.25</v>
      </c>
      <c r="T3" s="36">
        <v>3.18</v>
      </c>
      <c r="U3" s="36">
        <v>3.59</v>
      </c>
      <c r="V3" s="36">
        <v>3.5</v>
      </c>
      <c r="W3" s="36">
        <v>3.24</v>
      </c>
      <c r="X3" s="36">
        <v>3.57</v>
      </c>
      <c r="Y3" s="166">
        <v>2.92</v>
      </c>
      <c r="Z3" s="171">
        <v>3.3950000000000005</v>
      </c>
      <c r="AA3" s="42">
        <v>0.23320234418489946</v>
      </c>
      <c r="AB3" s="35">
        <v>2.2676056338028174</v>
      </c>
      <c r="AC3" s="36">
        <v>2.393767705382436</v>
      </c>
      <c r="AD3" s="36">
        <v>2.4475138121546958</v>
      </c>
      <c r="AE3" s="36">
        <v>2.4584615384615387</v>
      </c>
      <c r="AF3" s="36">
        <v>2.540880503144654</v>
      </c>
      <c r="AG3" s="36">
        <v>2.415041782729805</v>
      </c>
      <c r="AH3" s="36">
        <v>2.3714285714285714</v>
      </c>
      <c r="AI3" s="36">
        <v>2.5555555555555554</v>
      </c>
      <c r="AJ3" s="36">
        <v>2.4481792717086837</v>
      </c>
      <c r="AK3" s="166">
        <v>2.73972602739726</v>
      </c>
      <c r="AL3" s="171">
        <v>2.4638160401766016</v>
      </c>
      <c r="AM3" s="42">
        <v>0.12707827788230922</v>
      </c>
      <c r="AN3" s="35">
        <v>6</v>
      </c>
      <c r="AO3" s="37">
        <v>5.82</v>
      </c>
      <c r="AP3" s="37">
        <v>5.64</v>
      </c>
      <c r="AQ3" s="37">
        <v>5.61</v>
      </c>
      <c r="AR3" s="37">
        <v>5.85</v>
      </c>
      <c r="AS3" s="37">
        <v>5.34</v>
      </c>
      <c r="AT3" s="37">
        <v>5.68</v>
      </c>
      <c r="AU3" s="37">
        <v>5.53</v>
      </c>
      <c r="AV3" s="36">
        <v>5.31</v>
      </c>
      <c r="AW3" s="166">
        <v>5.99</v>
      </c>
      <c r="AX3" s="171">
        <v>5.677000000000001</v>
      </c>
      <c r="AY3" s="42">
        <v>0.2423060507337992</v>
      </c>
      <c r="AZ3" s="35">
        <v>2.72</v>
      </c>
      <c r="BA3" s="37">
        <v>2.62</v>
      </c>
      <c r="BB3" s="37">
        <v>2.62</v>
      </c>
      <c r="BC3" s="37">
        <v>2.68</v>
      </c>
      <c r="BD3" s="37">
        <v>2.72</v>
      </c>
      <c r="BE3" s="37">
        <v>3.04</v>
      </c>
      <c r="BF3" s="37">
        <v>2.44</v>
      </c>
      <c r="BG3" s="37">
        <v>2.49</v>
      </c>
      <c r="BH3" s="36">
        <v>2.66</v>
      </c>
      <c r="BI3" s="166">
        <v>2.65</v>
      </c>
      <c r="BJ3" s="171">
        <v>2.6640000000000006</v>
      </c>
      <c r="BK3" s="42">
        <v>0.16070677231113553</v>
      </c>
      <c r="BL3" s="35">
        <v>2.205882352941176</v>
      </c>
      <c r="BM3" s="36">
        <v>2.2213740458015265</v>
      </c>
      <c r="BN3" s="36">
        <v>2.1526717557251906</v>
      </c>
      <c r="BO3" s="36">
        <v>2.093283582089552</v>
      </c>
      <c r="BP3" s="36">
        <v>2.1507352941176467</v>
      </c>
      <c r="BQ3" s="36">
        <v>1.756578947368421</v>
      </c>
      <c r="BR3" s="36">
        <v>2.3278688524590163</v>
      </c>
      <c r="BS3" s="36">
        <v>2.2208835341365463</v>
      </c>
      <c r="BT3" s="36">
        <v>1.996240601503759</v>
      </c>
      <c r="BU3" s="166">
        <v>2.260377358490566</v>
      </c>
      <c r="BV3" s="171">
        <v>2.13858963246334</v>
      </c>
      <c r="BW3" s="42">
        <v>0.16241462733167772</v>
      </c>
      <c r="BX3" s="9">
        <v>32.34</v>
      </c>
      <c r="BY3" s="9">
        <v>56.99</v>
      </c>
      <c r="BZ3" s="29">
        <v>38.07</v>
      </c>
      <c r="CA3" s="31">
        <v>0.6680119319178803</v>
      </c>
      <c r="CB3" s="123">
        <v>9.74</v>
      </c>
      <c r="CC3" s="29">
        <v>28.33</v>
      </c>
      <c r="CD3" s="31">
        <v>0.497104755220214</v>
      </c>
      <c r="CF3" s="115"/>
    </row>
    <row r="4" spans="1:84" ht="15">
      <c r="A4" s="53" t="s">
        <v>132</v>
      </c>
      <c r="B4" s="54">
        <v>45</v>
      </c>
      <c r="C4" s="58" t="s">
        <v>133</v>
      </c>
      <c r="D4" s="33">
        <v>10.29</v>
      </c>
      <c r="E4" s="34">
        <v>9.79</v>
      </c>
      <c r="F4" s="34">
        <v>10.44</v>
      </c>
      <c r="G4" s="34">
        <v>9.48</v>
      </c>
      <c r="H4" s="34">
        <v>9.88</v>
      </c>
      <c r="I4" s="34">
        <v>9.87</v>
      </c>
      <c r="J4" s="34">
        <v>9.72</v>
      </c>
      <c r="K4" s="34">
        <v>9.41</v>
      </c>
      <c r="L4" s="34">
        <v>9.76</v>
      </c>
      <c r="M4" s="167">
        <v>9.16</v>
      </c>
      <c r="N4" s="172">
        <v>9.78</v>
      </c>
      <c r="O4" s="43">
        <v>0.38430312110218134</v>
      </c>
      <c r="P4" s="33">
        <v>3.34</v>
      </c>
      <c r="Q4" s="34">
        <v>3.44</v>
      </c>
      <c r="R4" s="34">
        <v>3.55</v>
      </c>
      <c r="S4" s="34">
        <v>3.26</v>
      </c>
      <c r="T4" s="34">
        <v>2.9</v>
      </c>
      <c r="U4" s="34">
        <v>3.38</v>
      </c>
      <c r="V4" s="34">
        <v>3.2</v>
      </c>
      <c r="W4" s="34">
        <v>3.35</v>
      </c>
      <c r="X4" s="34">
        <v>3.41</v>
      </c>
      <c r="Y4" s="167">
        <v>3.15</v>
      </c>
      <c r="Z4" s="172">
        <v>3.2979999999999996</v>
      </c>
      <c r="AA4" s="43">
        <v>0.18219647514581305</v>
      </c>
      <c r="AB4" s="33">
        <v>3.0808383233532934</v>
      </c>
      <c r="AC4" s="34">
        <v>2.8459302325581395</v>
      </c>
      <c r="AD4" s="34">
        <v>2.9408450704225353</v>
      </c>
      <c r="AE4" s="34">
        <v>2.9079754601227</v>
      </c>
      <c r="AF4" s="34">
        <v>3.4068965517241385</v>
      </c>
      <c r="AG4" s="34">
        <v>2.920118343195266</v>
      </c>
      <c r="AH4" s="34">
        <v>3.0375</v>
      </c>
      <c r="AI4" s="34">
        <v>2.808955223880597</v>
      </c>
      <c r="AJ4" s="34">
        <v>2.8621700879765393</v>
      </c>
      <c r="AK4" s="167">
        <v>2.9079365079365083</v>
      </c>
      <c r="AL4" s="172">
        <v>2.9719165801169716</v>
      </c>
      <c r="AM4" s="43">
        <v>0.17374194634334003</v>
      </c>
      <c r="AN4" s="33">
        <v>6.5</v>
      </c>
      <c r="AO4" s="113">
        <v>6.93</v>
      </c>
      <c r="AP4" s="113">
        <v>6.93</v>
      </c>
      <c r="AQ4" s="113">
        <v>6.45</v>
      </c>
      <c r="AR4" s="113">
        <v>6.33</v>
      </c>
      <c r="AS4" s="113">
        <v>6.68</v>
      </c>
      <c r="AT4" s="113">
        <v>6.82</v>
      </c>
      <c r="AU4" s="113">
        <v>6.86</v>
      </c>
      <c r="AV4" s="34">
        <v>6.7</v>
      </c>
      <c r="AW4" s="167">
        <v>6.8</v>
      </c>
      <c r="AX4" s="172">
        <v>6.7</v>
      </c>
      <c r="AY4" s="43">
        <v>0.20965580258023403</v>
      </c>
      <c r="AZ4" s="33">
        <v>2.48</v>
      </c>
      <c r="BA4" s="113">
        <v>2.59</v>
      </c>
      <c r="BB4" s="113">
        <v>2.59</v>
      </c>
      <c r="BC4" s="113">
        <v>2.62</v>
      </c>
      <c r="BD4" s="113">
        <v>2.64</v>
      </c>
      <c r="BE4" s="113">
        <v>2.85</v>
      </c>
      <c r="BF4" s="113">
        <v>2.66</v>
      </c>
      <c r="BG4" s="113">
        <v>2.79</v>
      </c>
      <c r="BH4" s="34">
        <v>2.7</v>
      </c>
      <c r="BI4" s="167">
        <v>2.8</v>
      </c>
      <c r="BJ4" s="172">
        <v>2.6719999999999997</v>
      </c>
      <c r="BK4" s="43">
        <v>0.11399805066559786</v>
      </c>
      <c r="BL4" s="33">
        <v>2.620967741935484</v>
      </c>
      <c r="BM4" s="34">
        <v>2.675675675675676</v>
      </c>
      <c r="BN4" s="34">
        <v>2.675675675675676</v>
      </c>
      <c r="BO4" s="34">
        <v>2.4618320610687023</v>
      </c>
      <c r="BP4" s="34">
        <v>2.3977272727272725</v>
      </c>
      <c r="BQ4" s="34">
        <v>2.3438596491228068</v>
      </c>
      <c r="BR4" s="34">
        <v>2.56390977443609</v>
      </c>
      <c r="BS4" s="34">
        <v>2.4587813620071683</v>
      </c>
      <c r="BT4" s="34">
        <v>2.4814814814814814</v>
      </c>
      <c r="BU4" s="167">
        <v>2.428571428571429</v>
      </c>
      <c r="BV4" s="172">
        <v>2.5108482122701785</v>
      </c>
      <c r="BW4" s="43">
        <v>0.11676422908846541</v>
      </c>
      <c r="BX4" s="9">
        <v>39.93</v>
      </c>
      <c r="BY4" s="9">
        <v>66.34</v>
      </c>
      <c r="BZ4" s="29">
        <v>44.55</v>
      </c>
      <c r="CA4" s="114">
        <v>0.6715405486885739</v>
      </c>
      <c r="CB4" s="123">
        <v>30.51</v>
      </c>
      <c r="CC4" s="29">
        <v>14.04</v>
      </c>
      <c r="CD4" s="31">
        <v>0.2116370214048839</v>
      </c>
      <c r="CF4" s="49"/>
    </row>
    <row r="5" spans="1:84" ht="15">
      <c r="A5" s="56" t="s">
        <v>134</v>
      </c>
      <c r="B5" s="57">
        <v>50</v>
      </c>
      <c r="C5" s="58" t="s">
        <v>135</v>
      </c>
      <c r="D5" s="33">
        <v>8.22</v>
      </c>
      <c r="E5" s="36">
        <v>8.16</v>
      </c>
      <c r="F5" s="36">
        <v>8.16</v>
      </c>
      <c r="G5" s="36">
        <v>8.6</v>
      </c>
      <c r="H5" s="36">
        <v>8.17</v>
      </c>
      <c r="I5" s="36">
        <v>8.26</v>
      </c>
      <c r="J5" s="36">
        <v>8.39</v>
      </c>
      <c r="K5" s="36">
        <v>8.64</v>
      </c>
      <c r="L5" s="36">
        <v>8.41</v>
      </c>
      <c r="M5" s="166">
        <v>8.5</v>
      </c>
      <c r="N5" s="171">
        <v>8.350999999999999</v>
      </c>
      <c r="O5" s="42">
        <v>0.18375406269136876</v>
      </c>
      <c r="P5" s="35">
        <v>3.14</v>
      </c>
      <c r="Q5" s="36">
        <v>3.37</v>
      </c>
      <c r="R5" s="36">
        <v>3.23</v>
      </c>
      <c r="S5" s="36">
        <v>3.46</v>
      </c>
      <c r="T5" s="36">
        <v>3.42</v>
      </c>
      <c r="U5" s="36">
        <v>3.3</v>
      </c>
      <c r="V5" s="36">
        <v>3.28</v>
      </c>
      <c r="W5" s="36">
        <v>3.89</v>
      </c>
      <c r="X5" s="36">
        <v>3.6</v>
      </c>
      <c r="Y5" s="166">
        <v>3.44</v>
      </c>
      <c r="Z5" s="171">
        <v>3.4130000000000003</v>
      </c>
      <c r="AA5" s="42">
        <v>0.21234406043022985</v>
      </c>
      <c r="AB5" s="35">
        <v>2.6178343949044587</v>
      </c>
      <c r="AC5" s="36">
        <v>2.421364985163205</v>
      </c>
      <c r="AD5" s="36">
        <v>2.526315789473684</v>
      </c>
      <c r="AE5" s="36">
        <v>2.485549132947977</v>
      </c>
      <c r="AF5" s="36">
        <v>2.388888888888889</v>
      </c>
      <c r="AG5" s="36">
        <v>2.503030303030303</v>
      </c>
      <c r="AH5" s="36">
        <v>2.557926829268293</v>
      </c>
      <c r="AI5" s="36">
        <v>2.2210796915167097</v>
      </c>
      <c r="AJ5" s="36">
        <v>2.3361111111111112</v>
      </c>
      <c r="AK5" s="166">
        <v>2.4709302325581395</v>
      </c>
      <c r="AL5" s="171">
        <v>2.452903135886277</v>
      </c>
      <c r="AM5" s="42">
        <v>0.11547012575854178</v>
      </c>
      <c r="AN5" s="35">
        <v>6.06</v>
      </c>
      <c r="AO5" s="37">
        <v>6.2</v>
      </c>
      <c r="AP5" s="37">
        <v>5.79</v>
      </c>
      <c r="AQ5" s="37">
        <v>6.02</v>
      </c>
      <c r="AR5" s="37">
        <v>5.63</v>
      </c>
      <c r="AS5" s="37">
        <v>5.63</v>
      </c>
      <c r="AT5" s="37">
        <v>5.85</v>
      </c>
      <c r="AU5" s="37">
        <v>5.52</v>
      </c>
      <c r="AV5" s="36">
        <v>5.85</v>
      </c>
      <c r="AW5" s="166">
        <v>5.82</v>
      </c>
      <c r="AX5" s="171">
        <v>5.837000000000001</v>
      </c>
      <c r="AY5" s="42">
        <v>0.21187260323127385</v>
      </c>
      <c r="AZ5" s="35">
        <v>2.57</v>
      </c>
      <c r="BA5" s="37">
        <v>2.66</v>
      </c>
      <c r="BB5" s="37">
        <v>2.66</v>
      </c>
      <c r="BC5" s="37">
        <v>2.79</v>
      </c>
      <c r="BD5" s="37">
        <v>2.6</v>
      </c>
      <c r="BE5" s="37">
        <v>2.66</v>
      </c>
      <c r="BF5" s="37">
        <v>2.73</v>
      </c>
      <c r="BG5" s="37">
        <v>2.69</v>
      </c>
      <c r="BH5" s="36">
        <v>2.54</v>
      </c>
      <c r="BI5" s="166">
        <v>2.7</v>
      </c>
      <c r="BJ5" s="171">
        <v>2.6599999999999997</v>
      </c>
      <c r="BK5" s="42">
        <v>0.07483314773548658</v>
      </c>
      <c r="BL5" s="35">
        <v>2.357976653696498</v>
      </c>
      <c r="BM5" s="36">
        <v>2.3308270676691727</v>
      </c>
      <c r="BN5" s="36">
        <v>2.1766917293233083</v>
      </c>
      <c r="BO5" s="36">
        <v>2.157706093189964</v>
      </c>
      <c r="BP5" s="36">
        <v>2.1653846153846152</v>
      </c>
      <c r="BQ5" s="36">
        <v>2.1165413533834583</v>
      </c>
      <c r="BR5" s="36">
        <v>2.142857142857143</v>
      </c>
      <c r="BS5" s="36">
        <v>2.0520446096654275</v>
      </c>
      <c r="BT5" s="36">
        <v>2.3031496062992125</v>
      </c>
      <c r="BU5" s="166">
        <v>2.1555555555555554</v>
      </c>
      <c r="BV5" s="171">
        <v>2.1958734427024353</v>
      </c>
      <c r="BW5" s="42">
        <v>0.10009380830681491</v>
      </c>
      <c r="BX5" s="9">
        <v>36.71</v>
      </c>
      <c r="BY5" s="9">
        <v>54.82</v>
      </c>
      <c r="BZ5" s="29">
        <v>38.379999999999995</v>
      </c>
      <c r="CA5" s="31">
        <v>0.7001094491061656</v>
      </c>
      <c r="CB5" s="123">
        <v>8.16</v>
      </c>
      <c r="CC5" s="29">
        <v>30.22</v>
      </c>
      <c r="CD5" s="31">
        <v>0.5512586647209048</v>
      </c>
      <c r="CF5" s="49"/>
    </row>
    <row r="6" spans="1:84" ht="15">
      <c r="A6" s="56" t="s">
        <v>136</v>
      </c>
      <c r="B6" s="57">
        <v>54</v>
      </c>
      <c r="C6" s="58" t="s">
        <v>137</v>
      </c>
      <c r="D6" s="33">
        <v>8.59</v>
      </c>
      <c r="E6" s="36">
        <v>8.6</v>
      </c>
      <c r="F6" s="36">
        <v>8.92</v>
      </c>
      <c r="G6" s="36">
        <v>9.09</v>
      </c>
      <c r="H6" s="36">
        <v>9.14</v>
      </c>
      <c r="I6" s="36">
        <v>8.39</v>
      </c>
      <c r="J6" s="36">
        <v>8.74</v>
      </c>
      <c r="K6" s="36">
        <v>8.61</v>
      </c>
      <c r="L6" s="36">
        <v>8.64</v>
      </c>
      <c r="M6" s="166">
        <v>8.68</v>
      </c>
      <c r="N6" s="171">
        <v>8.74</v>
      </c>
      <c r="O6" s="42">
        <v>0.23804761428475954</v>
      </c>
      <c r="P6" s="35">
        <v>2.98</v>
      </c>
      <c r="Q6" s="36">
        <v>2.84</v>
      </c>
      <c r="R6" s="36">
        <v>2.8</v>
      </c>
      <c r="S6" s="36">
        <v>2.98</v>
      </c>
      <c r="T6" s="36">
        <v>3.14</v>
      </c>
      <c r="U6" s="36">
        <v>3.06</v>
      </c>
      <c r="V6" s="36">
        <v>2.98</v>
      </c>
      <c r="W6" s="36">
        <v>2.95</v>
      </c>
      <c r="X6" s="36">
        <v>2.78</v>
      </c>
      <c r="Y6" s="166">
        <v>2.93</v>
      </c>
      <c r="Z6" s="171">
        <v>2.944</v>
      </c>
      <c r="AA6" s="42">
        <v>0.11276327219247491</v>
      </c>
      <c r="AB6" s="35">
        <v>2.88255033557047</v>
      </c>
      <c r="AC6" s="36">
        <v>3.028169014084507</v>
      </c>
      <c r="AD6" s="36">
        <v>3.185714285714286</v>
      </c>
      <c r="AE6" s="36">
        <v>3.0503355704697985</v>
      </c>
      <c r="AF6" s="36">
        <v>2.910828025477707</v>
      </c>
      <c r="AG6" s="36">
        <v>2.741830065359477</v>
      </c>
      <c r="AH6" s="36">
        <v>2.9328859060402683</v>
      </c>
      <c r="AI6" s="36">
        <v>2.9186440677966097</v>
      </c>
      <c r="AJ6" s="36">
        <v>3.1079136690647484</v>
      </c>
      <c r="AK6" s="166">
        <v>2.9624573378839587</v>
      </c>
      <c r="AL6" s="171">
        <v>2.9721328277461834</v>
      </c>
      <c r="AM6" s="42">
        <v>0.12588656563338727</v>
      </c>
      <c r="AN6" s="35">
        <v>6.67</v>
      </c>
      <c r="AO6" s="37">
        <v>6.43</v>
      </c>
      <c r="AP6" s="37">
        <v>6.15</v>
      </c>
      <c r="AQ6" s="37">
        <v>6.58</v>
      </c>
      <c r="AR6" s="37">
        <v>6.15</v>
      </c>
      <c r="AS6" s="37">
        <v>6.28</v>
      </c>
      <c r="AT6" s="37">
        <v>5.95</v>
      </c>
      <c r="AU6" s="37">
        <v>6.43</v>
      </c>
      <c r="AV6" s="36">
        <v>6.2</v>
      </c>
      <c r="AW6" s="166">
        <v>6.1</v>
      </c>
      <c r="AX6" s="171">
        <v>6.2940000000000005</v>
      </c>
      <c r="AY6" s="42">
        <v>0.22770351092786092</v>
      </c>
      <c r="AZ6" s="35">
        <v>2.62</v>
      </c>
      <c r="BA6" s="37">
        <v>2.58</v>
      </c>
      <c r="BB6" s="37">
        <v>2.58</v>
      </c>
      <c r="BC6" s="37">
        <v>2.56</v>
      </c>
      <c r="BD6" s="37">
        <v>2.59</v>
      </c>
      <c r="BE6" s="37">
        <v>2.35</v>
      </c>
      <c r="BF6" s="37">
        <v>2.3</v>
      </c>
      <c r="BG6" s="37">
        <v>2.57</v>
      </c>
      <c r="BH6" s="36">
        <v>2.61</v>
      </c>
      <c r="BI6" s="166">
        <v>2.62</v>
      </c>
      <c r="BJ6" s="171">
        <v>2.538</v>
      </c>
      <c r="BK6" s="42">
        <v>0.11467829398414409</v>
      </c>
      <c r="BL6" s="35">
        <v>2.545801526717557</v>
      </c>
      <c r="BM6" s="36">
        <v>2.492248062015504</v>
      </c>
      <c r="BN6" s="36">
        <v>2.3837209302325584</v>
      </c>
      <c r="BO6" s="36">
        <v>2.5703125</v>
      </c>
      <c r="BP6" s="36">
        <v>2.374517374517375</v>
      </c>
      <c r="BQ6" s="36">
        <v>2.6723404255319148</v>
      </c>
      <c r="BR6" s="36">
        <v>2.586956521739131</v>
      </c>
      <c r="BS6" s="36">
        <v>2.501945525291829</v>
      </c>
      <c r="BT6" s="36">
        <v>2.375478927203065</v>
      </c>
      <c r="BU6" s="166">
        <v>2.32824427480916</v>
      </c>
      <c r="BV6" s="171">
        <v>2.4831566068058093</v>
      </c>
      <c r="BW6" s="42">
        <v>0.11343299695803946</v>
      </c>
      <c r="BX6" s="9">
        <v>31.09</v>
      </c>
      <c r="BY6" s="9">
        <v>45.48</v>
      </c>
      <c r="BZ6" s="29">
        <v>31.64</v>
      </c>
      <c r="CA6" s="31">
        <v>0.6956904133685137</v>
      </c>
      <c r="CB6" s="123">
        <v>17.9</v>
      </c>
      <c r="CC6" s="29">
        <v>13.74</v>
      </c>
      <c r="CD6" s="31">
        <v>0.30211081794195255</v>
      </c>
      <c r="CF6" s="49"/>
    </row>
    <row r="7" spans="1:84" ht="15">
      <c r="A7" s="56" t="s">
        <v>138</v>
      </c>
      <c r="B7" s="57">
        <v>60</v>
      </c>
      <c r="C7" s="58" t="s">
        <v>139</v>
      </c>
      <c r="D7" s="33">
        <v>9.54</v>
      </c>
      <c r="E7" s="36">
        <v>10.28</v>
      </c>
      <c r="F7" s="36">
        <v>10.09</v>
      </c>
      <c r="G7" s="36">
        <v>9.21</v>
      </c>
      <c r="H7" s="36">
        <v>10.25</v>
      </c>
      <c r="I7" s="36">
        <v>9.49</v>
      </c>
      <c r="J7" s="36">
        <v>9.29</v>
      </c>
      <c r="K7" s="36">
        <v>9.45</v>
      </c>
      <c r="L7" s="36">
        <v>9.35</v>
      </c>
      <c r="M7" s="166">
        <v>10.06</v>
      </c>
      <c r="N7" s="171">
        <v>9.701</v>
      </c>
      <c r="O7" s="42">
        <v>0.41945599689755164</v>
      </c>
      <c r="P7" s="35">
        <v>2.22</v>
      </c>
      <c r="Q7" s="36">
        <v>3</v>
      </c>
      <c r="R7" s="36">
        <v>2.95</v>
      </c>
      <c r="S7" s="36">
        <v>2.3</v>
      </c>
      <c r="T7" s="36">
        <v>2.66</v>
      </c>
      <c r="U7" s="36">
        <v>2.66</v>
      </c>
      <c r="V7" s="36">
        <v>2.72</v>
      </c>
      <c r="W7" s="36">
        <v>2.53</v>
      </c>
      <c r="X7" s="36">
        <v>2.71</v>
      </c>
      <c r="Y7" s="166">
        <v>2.64</v>
      </c>
      <c r="Z7" s="171">
        <v>2.6390000000000002</v>
      </c>
      <c r="AA7" s="42">
        <v>0.24537726056013803</v>
      </c>
      <c r="AB7" s="35">
        <v>4.2972972972972965</v>
      </c>
      <c r="AC7" s="36">
        <v>3.4266666666666663</v>
      </c>
      <c r="AD7" s="36">
        <v>3.420338983050847</v>
      </c>
      <c r="AE7" s="36">
        <v>4.004347826086957</v>
      </c>
      <c r="AF7" s="36">
        <v>3.8533834586466162</v>
      </c>
      <c r="AG7" s="36">
        <v>3.5676691729323307</v>
      </c>
      <c r="AH7" s="36">
        <v>3.415441176470588</v>
      </c>
      <c r="AI7" s="36">
        <v>3.7351778656126484</v>
      </c>
      <c r="AJ7" s="36">
        <v>3.4501845018450186</v>
      </c>
      <c r="AK7" s="166">
        <v>3.8106060606060606</v>
      </c>
      <c r="AL7" s="171">
        <v>3.6981113009215028</v>
      </c>
      <c r="AM7" s="42">
        <v>0.2981737017038708</v>
      </c>
      <c r="AN7" s="35">
        <v>7.02</v>
      </c>
      <c r="AO7" s="37">
        <v>6.78</v>
      </c>
      <c r="AP7" s="37">
        <v>6.55</v>
      </c>
      <c r="AQ7" s="37">
        <v>6.47</v>
      </c>
      <c r="AR7" s="37">
        <v>6.78</v>
      </c>
      <c r="AS7" s="37">
        <v>6.36</v>
      </c>
      <c r="AT7" s="37">
        <v>6.35</v>
      </c>
      <c r="AU7" s="37">
        <v>6.27</v>
      </c>
      <c r="AV7" s="36">
        <v>6.02</v>
      </c>
      <c r="AW7" s="166">
        <v>6.19</v>
      </c>
      <c r="AX7" s="171">
        <v>6.478999999999999</v>
      </c>
      <c r="AY7" s="42">
        <v>0.3069002733426556</v>
      </c>
      <c r="AZ7" s="35">
        <v>2.3</v>
      </c>
      <c r="BA7" s="37">
        <v>2.43</v>
      </c>
      <c r="BB7" s="37">
        <v>2.43</v>
      </c>
      <c r="BC7" s="37">
        <v>2.37</v>
      </c>
      <c r="BD7" s="37">
        <v>2.44</v>
      </c>
      <c r="BE7" s="37">
        <v>2.45</v>
      </c>
      <c r="BF7" s="37">
        <v>2.36</v>
      </c>
      <c r="BG7" s="37">
        <v>2.4</v>
      </c>
      <c r="BH7" s="36">
        <v>2.22</v>
      </c>
      <c r="BI7" s="166">
        <v>2.4</v>
      </c>
      <c r="BJ7" s="171">
        <v>2.38</v>
      </c>
      <c r="BK7" s="42">
        <v>0.07211102550929976</v>
      </c>
      <c r="BL7" s="35">
        <v>3.0521739130434784</v>
      </c>
      <c r="BM7" s="36">
        <v>2.7901234567901234</v>
      </c>
      <c r="BN7" s="36">
        <v>2.6954732510288064</v>
      </c>
      <c r="BO7" s="36">
        <v>2.7299578059071727</v>
      </c>
      <c r="BP7" s="36">
        <v>2.778688524590164</v>
      </c>
      <c r="BQ7" s="36">
        <v>2.595918367346939</v>
      </c>
      <c r="BR7" s="36">
        <v>2.690677966101695</v>
      </c>
      <c r="BS7" s="36">
        <v>2.6125</v>
      </c>
      <c r="BT7" s="36">
        <v>2.711711711711711</v>
      </c>
      <c r="BU7" s="166">
        <v>2.579166666666667</v>
      </c>
      <c r="BV7" s="171">
        <v>2.7236391663186756</v>
      </c>
      <c r="BW7" s="42">
        <v>0.1362124326803576</v>
      </c>
      <c r="BX7" s="9">
        <v>29.58</v>
      </c>
      <c r="BY7" s="9">
        <v>42.58</v>
      </c>
      <c r="BZ7" s="29">
        <v>30.63</v>
      </c>
      <c r="CA7" s="31">
        <v>0.7193518083607328</v>
      </c>
      <c r="CB7" s="123">
        <v>19.2</v>
      </c>
      <c r="CC7" s="29">
        <v>11.43</v>
      </c>
      <c r="CD7" s="31">
        <v>0.2684358853922029</v>
      </c>
      <c r="CF7" s="49"/>
    </row>
    <row r="8" spans="1:84" ht="15">
      <c r="A8" s="56" t="s">
        <v>140</v>
      </c>
      <c r="B8" s="57">
        <v>62</v>
      </c>
      <c r="C8" s="58" t="s">
        <v>141</v>
      </c>
      <c r="D8" s="33">
        <v>7.82</v>
      </c>
      <c r="E8" s="36">
        <v>7.22</v>
      </c>
      <c r="F8" s="36">
        <v>7.89</v>
      </c>
      <c r="G8" s="36">
        <v>7.89</v>
      </c>
      <c r="H8" s="36">
        <v>7.74</v>
      </c>
      <c r="I8" s="36">
        <v>7.6</v>
      </c>
      <c r="J8" s="36">
        <v>8.19</v>
      </c>
      <c r="K8" s="36">
        <v>7.88</v>
      </c>
      <c r="L8" s="36">
        <v>7.93</v>
      </c>
      <c r="M8" s="166">
        <v>8.18</v>
      </c>
      <c r="N8" s="171">
        <v>7.8340000000000005</v>
      </c>
      <c r="O8" s="42">
        <v>0.2798491657224331</v>
      </c>
      <c r="P8" s="35">
        <v>3.88</v>
      </c>
      <c r="Q8" s="36">
        <v>3.35</v>
      </c>
      <c r="R8" s="36">
        <v>3.52</v>
      </c>
      <c r="S8" s="36">
        <v>3.21</v>
      </c>
      <c r="T8" s="36">
        <v>3.55</v>
      </c>
      <c r="U8" s="36">
        <v>3.16</v>
      </c>
      <c r="V8" s="36">
        <v>3.64</v>
      </c>
      <c r="W8" s="36">
        <v>3.62</v>
      </c>
      <c r="X8" s="36">
        <v>3.62</v>
      </c>
      <c r="Y8" s="166">
        <v>3.66</v>
      </c>
      <c r="Z8" s="171">
        <v>3.521000000000001</v>
      </c>
      <c r="AA8" s="42">
        <v>0.22087955491120198</v>
      </c>
      <c r="AB8" s="35">
        <v>2.015463917525773</v>
      </c>
      <c r="AC8" s="36">
        <v>2.1552238805970148</v>
      </c>
      <c r="AD8" s="36">
        <v>2.2414772727272725</v>
      </c>
      <c r="AE8" s="36">
        <v>2.4579439252336446</v>
      </c>
      <c r="AF8" s="36">
        <v>2.1802816901408453</v>
      </c>
      <c r="AG8" s="36">
        <v>2.4050632911392404</v>
      </c>
      <c r="AH8" s="36">
        <v>2.25</v>
      </c>
      <c r="AI8" s="36">
        <v>2.1767955801104972</v>
      </c>
      <c r="AJ8" s="36">
        <v>2.1906077348066297</v>
      </c>
      <c r="AK8" s="166">
        <v>2.2349726775956285</v>
      </c>
      <c r="AL8" s="171">
        <v>2.2307829969876547</v>
      </c>
      <c r="AM8" s="42">
        <v>0.12544475691127893</v>
      </c>
      <c r="AN8" s="35">
        <v>5.28</v>
      </c>
      <c r="AO8" s="37">
        <v>4.93</v>
      </c>
      <c r="AP8" s="37">
        <v>4.71</v>
      </c>
      <c r="AQ8" s="37">
        <v>5.31</v>
      </c>
      <c r="AR8" s="37">
        <v>5.13</v>
      </c>
      <c r="AS8" s="37">
        <v>5.35</v>
      </c>
      <c r="AT8" s="37">
        <v>4.39</v>
      </c>
      <c r="AU8" s="37">
        <v>5.15</v>
      </c>
      <c r="AV8" s="36">
        <v>4.99</v>
      </c>
      <c r="AW8" s="166">
        <v>5.33</v>
      </c>
      <c r="AX8" s="171">
        <v>5.057</v>
      </c>
      <c r="AY8" s="42">
        <v>0.31162833988940286</v>
      </c>
      <c r="AZ8" s="35">
        <v>2.79</v>
      </c>
      <c r="BA8" s="37">
        <v>2.81</v>
      </c>
      <c r="BB8" s="37">
        <v>2.81</v>
      </c>
      <c r="BC8" s="37">
        <v>2.66</v>
      </c>
      <c r="BD8" s="37">
        <v>2.68</v>
      </c>
      <c r="BE8" s="37">
        <v>2.9</v>
      </c>
      <c r="BF8" s="37">
        <v>3.01</v>
      </c>
      <c r="BG8" s="37">
        <v>2.85</v>
      </c>
      <c r="BH8" s="36">
        <v>2.87</v>
      </c>
      <c r="BI8" s="166">
        <v>2.9</v>
      </c>
      <c r="BJ8" s="171">
        <v>2.828</v>
      </c>
      <c r="BK8" s="42">
        <v>0.10432854089101246</v>
      </c>
      <c r="BL8" s="35">
        <v>1.89247311827957</v>
      </c>
      <c r="BM8" s="36">
        <v>1.7544483985765122</v>
      </c>
      <c r="BN8" s="36">
        <v>1.6761565836298933</v>
      </c>
      <c r="BO8" s="36">
        <v>1.996240601503759</v>
      </c>
      <c r="BP8" s="36">
        <v>1.9141791044776117</v>
      </c>
      <c r="BQ8" s="36">
        <v>1.8448275862068966</v>
      </c>
      <c r="BR8" s="36">
        <v>1.458471760797342</v>
      </c>
      <c r="BS8" s="36">
        <v>1.8070175438596492</v>
      </c>
      <c r="BT8" s="36">
        <v>1.7386759581881532</v>
      </c>
      <c r="BU8" s="166">
        <v>1.8379310344827586</v>
      </c>
      <c r="BV8" s="171">
        <v>1.7920421690002144</v>
      </c>
      <c r="BW8" s="42">
        <v>0.14936052084037496</v>
      </c>
      <c r="BX8" s="9">
        <v>35.88</v>
      </c>
      <c r="BY8" s="9">
        <v>29.6</v>
      </c>
      <c r="BZ8" s="29">
        <v>18.51</v>
      </c>
      <c r="CA8" s="31">
        <v>0.6253378378378378</v>
      </c>
      <c r="CB8" s="123">
        <v>14.58</v>
      </c>
      <c r="CC8" s="29">
        <v>3.93</v>
      </c>
      <c r="CD8" s="31">
        <v>0.13277027027027027</v>
      </c>
      <c r="CF8" s="49"/>
    </row>
    <row r="9" spans="1:84" ht="15">
      <c r="A9" s="56" t="s">
        <v>142</v>
      </c>
      <c r="B9" s="57">
        <v>67</v>
      </c>
      <c r="C9" s="58" t="s">
        <v>143</v>
      </c>
      <c r="D9" s="33">
        <v>9.45</v>
      </c>
      <c r="E9" s="36">
        <v>8.59</v>
      </c>
      <c r="F9" s="36">
        <v>9.17</v>
      </c>
      <c r="G9" s="36">
        <v>9.38</v>
      </c>
      <c r="H9" s="36">
        <v>8.92</v>
      </c>
      <c r="I9" s="36">
        <v>9.18</v>
      </c>
      <c r="J9" s="36">
        <v>9.2</v>
      </c>
      <c r="K9" s="36">
        <v>9.36</v>
      </c>
      <c r="L9" s="36">
        <v>9.43</v>
      </c>
      <c r="M9" s="166">
        <v>8.41</v>
      </c>
      <c r="N9" s="171">
        <v>9.109</v>
      </c>
      <c r="O9" s="42">
        <v>0.36001388862097367</v>
      </c>
      <c r="P9" s="35">
        <v>2.94</v>
      </c>
      <c r="Q9" s="36">
        <v>2.77</v>
      </c>
      <c r="R9" s="36">
        <v>2.84</v>
      </c>
      <c r="S9" s="36">
        <v>2.79</v>
      </c>
      <c r="T9" s="36">
        <v>2.77</v>
      </c>
      <c r="U9" s="36">
        <v>2.88</v>
      </c>
      <c r="V9" s="36">
        <v>2.94</v>
      </c>
      <c r="W9" s="36">
        <v>3.77</v>
      </c>
      <c r="X9" s="36">
        <v>2.84</v>
      </c>
      <c r="Y9" s="166">
        <v>2.97</v>
      </c>
      <c r="Z9" s="171">
        <v>2.9509999999999996</v>
      </c>
      <c r="AA9" s="42">
        <v>0.2967396913869874</v>
      </c>
      <c r="AB9" s="35">
        <v>3.214285714285714</v>
      </c>
      <c r="AC9" s="36">
        <v>3.101083032490975</v>
      </c>
      <c r="AD9" s="36">
        <v>3.22887323943662</v>
      </c>
      <c r="AE9" s="36">
        <v>3.362007168458782</v>
      </c>
      <c r="AF9" s="36">
        <v>3.220216606498195</v>
      </c>
      <c r="AG9" s="36">
        <v>3.1875</v>
      </c>
      <c r="AH9" s="36">
        <v>3.129251700680272</v>
      </c>
      <c r="AI9" s="36">
        <v>2.482758620689655</v>
      </c>
      <c r="AJ9" s="36">
        <v>3.3204225352112675</v>
      </c>
      <c r="AK9" s="166">
        <v>2.8316498316498313</v>
      </c>
      <c r="AL9" s="171">
        <v>3.107804844940131</v>
      </c>
      <c r="AM9" s="42">
        <v>0.2629444557435774</v>
      </c>
      <c r="AN9" s="35">
        <v>5.99</v>
      </c>
      <c r="AO9" s="37">
        <v>6.22</v>
      </c>
      <c r="AP9" s="37">
        <v>6.43</v>
      </c>
      <c r="AQ9" s="37">
        <v>6.44</v>
      </c>
      <c r="AR9" s="37">
        <v>5.73</v>
      </c>
      <c r="AS9" s="37">
        <v>6.59</v>
      </c>
      <c r="AT9" s="37">
        <v>6.16</v>
      </c>
      <c r="AU9" s="37">
        <v>5.7</v>
      </c>
      <c r="AV9" s="36">
        <v>6.06</v>
      </c>
      <c r="AW9" s="166">
        <v>6.28</v>
      </c>
      <c r="AX9" s="171">
        <v>6.160000000000001</v>
      </c>
      <c r="AY9" s="42">
        <v>0.2961981318869542</v>
      </c>
      <c r="AZ9" s="35">
        <v>2.42</v>
      </c>
      <c r="BA9" s="37">
        <v>2.49</v>
      </c>
      <c r="BB9" s="37">
        <v>2.49</v>
      </c>
      <c r="BC9" s="37">
        <v>2.5</v>
      </c>
      <c r="BD9" s="37">
        <v>2.26</v>
      </c>
      <c r="BE9" s="37">
        <v>2.48</v>
      </c>
      <c r="BF9" s="37">
        <v>2.44</v>
      </c>
      <c r="BG9" s="37">
        <v>2.57</v>
      </c>
      <c r="BH9" s="36">
        <v>2.46</v>
      </c>
      <c r="BI9" s="166">
        <v>2.44</v>
      </c>
      <c r="BJ9" s="171">
        <v>2.4550000000000005</v>
      </c>
      <c r="BK9" s="42">
        <v>0.08031189202103134</v>
      </c>
      <c r="BL9" s="35">
        <v>2.4752066115702482</v>
      </c>
      <c r="BM9" s="36">
        <v>2.4979919678714855</v>
      </c>
      <c r="BN9" s="36">
        <v>2.582329317269076</v>
      </c>
      <c r="BO9" s="36">
        <v>2.576</v>
      </c>
      <c r="BP9" s="36">
        <v>2.535398230088496</v>
      </c>
      <c r="BQ9" s="36">
        <v>2.657258064516129</v>
      </c>
      <c r="BR9" s="36">
        <v>2.5245901639344264</v>
      </c>
      <c r="BS9" s="36">
        <v>2.217898832684825</v>
      </c>
      <c r="BT9" s="36">
        <v>2.4634146341463414</v>
      </c>
      <c r="BU9" s="166">
        <v>2.5737704918032787</v>
      </c>
      <c r="BV9" s="171">
        <v>2.510385831388431</v>
      </c>
      <c r="BW9" s="42">
        <v>0.1178717092698408</v>
      </c>
      <c r="BX9" s="9">
        <v>28.88</v>
      </c>
      <c r="BY9" s="9">
        <v>71.26</v>
      </c>
      <c r="BZ9" s="29">
        <v>50.650000000000006</v>
      </c>
      <c r="CA9" s="31">
        <v>0.7107774347460006</v>
      </c>
      <c r="CB9" s="123">
        <v>33.46</v>
      </c>
      <c r="CC9" s="29">
        <v>17.19</v>
      </c>
      <c r="CD9" s="31">
        <v>0.2412293011507157</v>
      </c>
      <c r="CF9" s="49"/>
    </row>
    <row r="10" spans="1:84" ht="15">
      <c r="A10" s="56" t="s">
        <v>144</v>
      </c>
      <c r="B10" s="57">
        <v>70</v>
      </c>
      <c r="C10" s="58" t="s">
        <v>145</v>
      </c>
      <c r="D10" s="33">
        <v>10.54</v>
      </c>
      <c r="E10" s="36">
        <v>10.57</v>
      </c>
      <c r="F10" s="36">
        <v>10.14</v>
      </c>
      <c r="G10" s="36">
        <v>9.36</v>
      </c>
      <c r="H10" s="36">
        <v>10.35</v>
      </c>
      <c r="I10" s="36">
        <v>10.19</v>
      </c>
      <c r="J10" s="36">
        <v>10.39</v>
      </c>
      <c r="K10" s="36">
        <v>10.82</v>
      </c>
      <c r="L10" s="36">
        <v>10.04</v>
      </c>
      <c r="M10" s="166">
        <v>10.63</v>
      </c>
      <c r="N10" s="171">
        <v>10.302999999999997</v>
      </c>
      <c r="O10" s="42">
        <v>0.40949969474966524</v>
      </c>
      <c r="P10" s="35">
        <v>3.03</v>
      </c>
      <c r="Q10" s="36">
        <v>3.03</v>
      </c>
      <c r="R10" s="36">
        <v>3.12</v>
      </c>
      <c r="S10" s="36">
        <v>2.87</v>
      </c>
      <c r="T10" s="36">
        <v>2.9</v>
      </c>
      <c r="U10" s="36">
        <v>2.94</v>
      </c>
      <c r="V10" s="36">
        <v>2.89</v>
      </c>
      <c r="W10" s="36">
        <v>2.95</v>
      </c>
      <c r="X10" s="36">
        <v>2.84</v>
      </c>
      <c r="Y10" s="166">
        <v>2.95</v>
      </c>
      <c r="Z10" s="171">
        <v>2.952</v>
      </c>
      <c r="AA10" s="42">
        <v>0.0858681159298006</v>
      </c>
      <c r="AB10" s="35">
        <v>3.4785478547854787</v>
      </c>
      <c r="AC10" s="36">
        <v>3.4884488448844886</v>
      </c>
      <c r="AD10" s="36">
        <v>3.25</v>
      </c>
      <c r="AE10" s="36">
        <v>3.2613240418118465</v>
      </c>
      <c r="AF10" s="36">
        <v>3.5689655172413794</v>
      </c>
      <c r="AG10" s="36">
        <v>3.465986394557823</v>
      </c>
      <c r="AH10" s="36">
        <v>3.595155709342561</v>
      </c>
      <c r="AI10" s="36">
        <v>3.6677966101694914</v>
      </c>
      <c r="AJ10" s="36">
        <v>3.5352112676056335</v>
      </c>
      <c r="AK10" s="166">
        <v>3.603389830508475</v>
      </c>
      <c r="AL10" s="171">
        <v>3.4914826070907177</v>
      </c>
      <c r="AM10" s="42">
        <v>0.13919895699781087</v>
      </c>
      <c r="AN10" s="35">
        <v>6.67</v>
      </c>
      <c r="AO10" s="37">
        <v>6.79</v>
      </c>
      <c r="AP10" s="37">
        <v>6.45</v>
      </c>
      <c r="AQ10" s="37">
        <v>6.26</v>
      </c>
      <c r="AR10" s="37">
        <v>6.79</v>
      </c>
      <c r="AS10" s="37">
        <v>7.03</v>
      </c>
      <c r="AT10" s="37">
        <v>6.47</v>
      </c>
      <c r="AU10" s="37">
        <v>6.43</v>
      </c>
      <c r="AV10" s="36">
        <v>6.66</v>
      </c>
      <c r="AW10" s="166">
        <v>6.81</v>
      </c>
      <c r="AX10" s="171">
        <v>6.636</v>
      </c>
      <c r="AY10" s="42">
        <v>0.23109401646180736</v>
      </c>
      <c r="AZ10" s="35">
        <v>2.42</v>
      </c>
      <c r="BA10" s="37">
        <v>2.47</v>
      </c>
      <c r="BB10" s="37">
        <v>2.47</v>
      </c>
      <c r="BC10" s="37">
        <v>2.16</v>
      </c>
      <c r="BD10" s="37">
        <v>2.46</v>
      </c>
      <c r="BE10" s="37">
        <v>2.44</v>
      </c>
      <c r="BF10" s="37">
        <v>2.48</v>
      </c>
      <c r="BG10" s="37">
        <v>2.49</v>
      </c>
      <c r="BH10" s="36">
        <v>2.34</v>
      </c>
      <c r="BI10" s="166">
        <v>2.45</v>
      </c>
      <c r="BJ10" s="171">
        <v>2.418</v>
      </c>
      <c r="BK10" s="42">
        <v>0.10019980039899712</v>
      </c>
      <c r="BL10" s="35">
        <v>2.7561983471074383</v>
      </c>
      <c r="BM10" s="36">
        <v>2.7489878542510118</v>
      </c>
      <c r="BN10" s="36">
        <v>2.611336032388664</v>
      </c>
      <c r="BO10" s="36">
        <v>2.898148148148148</v>
      </c>
      <c r="BP10" s="36">
        <v>2.7601626016260163</v>
      </c>
      <c r="BQ10" s="36">
        <v>2.8811475409836067</v>
      </c>
      <c r="BR10" s="36">
        <v>2.6088709677419355</v>
      </c>
      <c r="BS10" s="36">
        <v>2.582329317269076</v>
      </c>
      <c r="BT10" s="36">
        <v>2.8461538461538463</v>
      </c>
      <c r="BU10" s="166">
        <v>2.7795918367346935</v>
      </c>
      <c r="BV10" s="171">
        <v>2.7472926492404435</v>
      </c>
      <c r="BW10" s="42">
        <v>0.11382089862826265</v>
      </c>
      <c r="BX10" s="9">
        <v>36.7</v>
      </c>
      <c r="BY10" s="9">
        <v>55.86</v>
      </c>
      <c r="BZ10" s="29">
        <v>37.64</v>
      </c>
      <c r="CA10" s="31">
        <v>0.673827425707125</v>
      </c>
      <c r="CB10" s="123">
        <v>20.5</v>
      </c>
      <c r="CC10" s="29">
        <v>17.14</v>
      </c>
      <c r="CD10" s="31">
        <v>0.30683852488363766</v>
      </c>
      <c r="CF10" s="49"/>
    </row>
    <row r="11" spans="1:84" ht="15">
      <c r="A11" s="56" t="s">
        <v>146</v>
      </c>
      <c r="B11" s="57">
        <v>71</v>
      </c>
      <c r="C11" s="58" t="s">
        <v>147</v>
      </c>
      <c r="D11" s="33">
        <v>9.29</v>
      </c>
      <c r="E11" s="36">
        <v>9.44</v>
      </c>
      <c r="F11" s="36">
        <v>9.49</v>
      </c>
      <c r="G11" s="36">
        <v>9.37</v>
      </c>
      <c r="H11" s="36">
        <v>9.17</v>
      </c>
      <c r="I11" s="36">
        <v>9.68</v>
      </c>
      <c r="J11" s="36">
        <v>8.08</v>
      </c>
      <c r="K11" s="36">
        <v>8.53</v>
      </c>
      <c r="L11" s="36">
        <v>8.82</v>
      </c>
      <c r="M11" s="166">
        <v>8.19</v>
      </c>
      <c r="N11" s="171">
        <v>9.006</v>
      </c>
      <c r="O11" s="42">
        <v>0.5677871275594578</v>
      </c>
      <c r="P11" s="35">
        <v>3.23</v>
      </c>
      <c r="Q11" s="36">
        <v>3.28</v>
      </c>
      <c r="R11" s="36">
        <v>2.89</v>
      </c>
      <c r="S11" s="36">
        <v>2.99</v>
      </c>
      <c r="T11" s="36">
        <v>3.16</v>
      </c>
      <c r="U11" s="36">
        <v>3.44</v>
      </c>
      <c r="V11" s="36">
        <v>2.67</v>
      </c>
      <c r="W11" s="36">
        <v>2.88</v>
      </c>
      <c r="X11" s="36">
        <v>3.05</v>
      </c>
      <c r="Y11" s="166">
        <v>3</v>
      </c>
      <c r="Z11" s="171">
        <v>3.059</v>
      </c>
      <c r="AA11" s="42">
        <v>0.22452171387194303</v>
      </c>
      <c r="AB11" s="35">
        <v>2.876160990712074</v>
      </c>
      <c r="AC11" s="36">
        <v>2.8780487804878048</v>
      </c>
      <c r="AD11" s="36">
        <v>3.283737024221453</v>
      </c>
      <c r="AE11" s="36">
        <v>3.1337792642140463</v>
      </c>
      <c r="AF11" s="36">
        <v>2.901898734177215</v>
      </c>
      <c r="AG11" s="36">
        <v>2.813953488372093</v>
      </c>
      <c r="AH11" s="36">
        <v>3.0262172284644198</v>
      </c>
      <c r="AI11" s="36">
        <v>2.9618055555555554</v>
      </c>
      <c r="AJ11" s="36">
        <v>2.891803278688525</v>
      </c>
      <c r="AK11" s="166">
        <v>2.73</v>
      </c>
      <c r="AL11" s="171">
        <v>2.949740434489319</v>
      </c>
      <c r="AM11" s="42">
        <v>0.16136273952345906</v>
      </c>
      <c r="AN11" s="35">
        <v>6.54</v>
      </c>
      <c r="AO11" s="37">
        <v>6.68</v>
      </c>
      <c r="AP11" s="37">
        <v>6.65</v>
      </c>
      <c r="AQ11" s="37">
        <v>6.72</v>
      </c>
      <c r="AR11" s="37">
        <v>6.4</v>
      </c>
      <c r="AS11" s="37">
        <v>6.44</v>
      </c>
      <c r="AT11" s="37">
        <v>6.81</v>
      </c>
      <c r="AU11" s="37">
        <v>6.28</v>
      </c>
      <c r="AV11" s="36">
        <v>6.45</v>
      </c>
      <c r="AW11" s="166">
        <v>6.59</v>
      </c>
      <c r="AX11" s="171">
        <v>6.556</v>
      </c>
      <c r="AY11" s="42">
        <v>0.16405960976291445</v>
      </c>
      <c r="AZ11" s="35">
        <v>2.61</v>
      </c>
      <c r="BA11" s="37">
        <v>2.58</v>
      </c>
      <c r="BB11" s="37">
        <v>2.59</v>
      </c>
      <c r="BC11" s="37">
        <v>2.65</v>
      </c>
      <c r="BD11" s="37">
        <v>2.48</v>
      </c>
      <c r="BE11" s="37">
        <v>2.53</v>
      </c>
      <c r="BF11" s="37">
        <v>2.7</v>
      </c>
      <c r="BG11" s="37">
        <v>2.6</v>
      </c>
      <c r="BH11" s="36">
        <v>2.39</v>
      </c>
      <c r="BI11" s="166">
        <v>2.63</v>
      </c>
      <c r="BJ11" s="171">
        <v>2.576</v>
      </c>
      <c r="BK11" s="42">
        <v>0.08921883209277433</v>
      </c>
      <c r="BL11" s="35">
        <v>2.505747126436782</v>
      </c>
      <c r="BM11" s="36">
        <v>2.589147286821705</v>
      </c>
      <c r="BN11" s="36">
        <v>2.567567567567568</v>
      </c>
      <c r="BO11" s="36">
        <v>2.5358490566037735</v>
      </c>
      <c r="BP11" s="36">
        <v>2.580645161290323</v>
      </c>
      <c r="BQ11" s="36">
        <v>2.545454545454546</v>
      </c>
      <c r="BR11" s="36">
        <v>2.5222222222222217</v>
      </c>
      <c r="BS11" s="36">
        <v>2.4153846153846152</v>
      </c>
      <c r="BT11" s="36">
        <v>2.698744769874477</v>
      </c>
      <c r="BU11" s="166">
        <v>2.505703422053232</v>
      </c>
      <c r="BV11" s="171">
        <v>2.5466465773709244</v>
      </c>
      <c r="BW11" s="42">
        <v>0.07289804771339847</v>
      </c>
      <c r="BX11" s="9">
        <v>33.48</v>
      </c>
      <c r="BY11" s="9">
        <v>51.68</v>
      </c>
      <c r="BZ11" s="29">
        <v>36.02</v>
      </c>
      <c r="CA11" s="31">
        <v>0.6969814241486069</v>
      </c>
      <c r="CB11" s="123">
        <v>20.19</v>
      </c>
      <c r="CC11" s="29">
        <v>15.83</v>
      </c>
      <c r="CD11" s="31">
        <v>0.3063080495356037</v>
      </c>
      <c r="CF11" s="49"/>
    </row>
    <row r="12" spans="1:84" ht="15">
      <c r="A12" s="56" t="s">
        <v>148</v>
      </c>
      <c r="B12" s="57">
        <v>78</v>
      </c>
      <c r="C12" s="58" t="s">
        <v>149</v>
      </c>
      <c r="D12" s="33">
        <v>8.25</v>
      </c>
      <c r="E12" s="36">
        <v>8.05</v>
      </c>
      <c r="F12" s="36">
        <v>8.26</v>
      </c>
      <c r="G12" s="36">
        <v>8.43</v>
      </c>
      <c r="H12" s="36">
        <v>7.68</v>
      </c>
      <c r="I12" s="36">
        <v>8.28</v>
      </c>
      <c r="J12" s="36">
        <v>7.76</v>
      </c>
      <c r="K12" s="36">
        <v>7.97</v>
      </c>
      <c r="L12" s="36">
        <v>7.6</v>
      </c>
      <c r="M12" s="166">
        <v>7.49</v>
      </c>
      <c r="N12" s="171">
        <v>7.976999999999999</v>
      </c>
      <c r="O12" s="42">
        <v>0.32856759832136945</v>
      </c>
      <c r="P12" s="35">
        <v>2.32</v>
      </c>
      <c r="Q12" s="36">
        <v>2.88</v>
      </c>
      <c r="R12" s="36">
        <v>2.99</v>
      </c>
      <c r="S12" s="36">
        <v>2.83</v>
      </c>
      <c r="T12" s="36">
        <v>2.59</v>
      </c>
      <c r="U12" s="36">
        <v>2.77</v>
      </c>
      <c r="V12" s="36">
        <v>2.85</v>
      </c>
      <c r="W12" s="36">
        <v>2.66</v>
      </c>
      <c r="X12" s="36">
        <v>2.89</v>
      </c>
      <c r="Y12" s="166">
        <v>2.54</v>
      </c>
      <c r="Z12" s="171">
        <v>2.732</v>
      </c>
      <c r="AA12" s="42">
        <v>0.2028573664206249</v>
      </c>
      <c r="AB12" s="35">
        <v>3.556034482758621</v>
      </c>
      <c r="AC12" s="36">
        <v>2.7951388888888893</v>
      </c>
      <c r="AD12" s="36">
        <v>2.762541806020067</v>
      </c>
      <c r="AE12" s="36">
        <v>2.978798586572438</v>
      </c>
      <c r="AF12" s="36">
        <v>2.965250965250965</v>
      </c>
      <c r="AG12" s="36">
        <v>2.9891696750902526</v>
      </c>
      <c r="AH12" s="36">
        <v>2.7228070175438597</v>
      </c>
      <c r="AI12" s="36">
        <v>2.996240601503759</v>
      </c>
      <c r="AJ12" s="36">
        <v>2.629757785467128</v>
      </c>
      <c r="AK12" s="166">
        <v>2.9488188976377954</v>
      </c>
      <c r="AL12" s="171">
        <v>2.9344558706733777</v>
      </c>
      <c r="AM12" s="42">
        <v>0.25449113985992766</v>
      </c>
      <c r="AN12" s="35">
        <v>5.68</v>
      </c>
      <c r="AO12" s="37">
        <v>5.44</v>
      </c>
      <c r="AP12" s="37">
        <v>5.86</v>
      </c>
      <c r="AQ12" s="37">
        <v>5.13</v>
      </c>
      <c r="AR12" s="37">
        <v>5.27</v>
      </c>
      <c r="AS12" s="37">
        <v>5.7</v>
      </c>
      <c r="AT12" s="37">
        <v>5.43</v>
      </c>
      <c r="AU12" s="37">
        <v>5.59</v>
      </c>
      <c r="AV12" s="36">
        <v>5.39</v>
      </c>
      <c r="AW12" s="166">
        <v>5.49</v>
      </c>
      <c r="AX12" s="171">
        <v>5.497999999999999</v>
      </c>
      <c r="AY12" s="42">
        <v>0.21616865843340421</v>
      </c>
      <c r="AZ12" s="35">
        <v>2.42</v>
      </c>
      <c r="BA12" s="37">
        <v>2.47</v>
      </c>
      <c r="BB12" s="37">
        <v>2.38</v>
      </c>
      <c r="BC12" s="37">
        <v>2.42</v>
      </c>
      <c r="BD12" s="37">
        <v>2.44</v>
      </c>
      <c r="BE12" s="37">
        <v>2.44</v>
      </c>
      <c r="BF12" s="37">
        <v>2.53</v>
      </c>
      <c r="BG12" s="37">
        <v>2.39</v>
      </c>
      <c r="BH12" s="36">
        <v>2.22</v>
      </c>
      <c r="BI12" s="166">
        <v>2.47</v>
      </c>
      <c r="BJ12" s="171">
        <v>2.418</v>
      </c>
      <c r="BK12" s="42">
        <v>0.08189424074174559</v>
      </c>
      <c r="BL12" s="35">
        <v>2.3471074380165287</v>
      </c>
      <c r="BM12" s="36">
        <v>2.2024291497975708</v>
      </c>
      <c r="BN12" s="36">
        <v>2.46218487394958</v>
      </c>
      <c r="BO12" s="36">
        <v>2.1198347107438016</v>
      </c>
      <c r="BP12" s="36">
        <v>2.1598360655737703</v>
      </c>
      <c r="BQ12" s="36">
        <v>2.336065573770492</v>
      </c>
      <c r="BR12" s="36">
        <v>2.1462450592885376</v>
      </c>
      <c r="BS12" s="36">
        <v>2.3389121338912133</v>
      </c>
      <c r="BT12" s="36">
        <v>2.4279279279279278</v>
      </c>
      <c r="BU12" s="166">
        <v>2.2226720647773277</v>
      </c>
      <c r="BV12" s="171">
        <v>2.276321499773675</v>
      </c>
      <c r="BW12" s="42">
        <v>0.1217203018668259</v>
      </c>
      <c r="BX12" s="9">
        <v>24.95</v>
      </c>
      <c r="BY12" s="9">
        <v>47.98</v>
      </c>
      <c r="BZ12" s="29">
        <v>33.33</v>
      </c>
      <c r="CA12" s="31">
        <v>0.6946644435181326</v>
      </c>
      <c r="CB12" s="123">
        <v>19.77</v>
      </c>
      <c r="CC12" s="29">
        <v>13.56</v>
      </c>
      <c r="CD12" s="31">
        <v>0.28261775739891626</v>
      </c>
      <c r="CF12" s="49"/>
    </row>
    <row r="13" spans="1:84" ht="15">
      <c r="A13" s="56" t="s">
        <v>150</v>
      </c>
      <c r="B13" s="57">
        <v>80</v>
      </c>
      <c r="C13" s="58" t="s">
        <v>151</v>
      </c>
      <c r="D13" s="33">
        <v>7.58</v>
      </c>
      <c r="E13" s="36">
        <v>7.42</v>
      </c>
      <c r="F13" s="36">
        <v>8.19</v>
      </c>
      <c r="G13" s="36">
        <v>7.55</v>
      </c>
      <c r="H13" s="36">
        <v>7.77</v>
      </c>
      <c r="I13" s="36">
        <v>7.9</v>
      </c>
      <c r="J13" s="36">
        <v>8.68</v>
      </c>
      <c r="K13" s="36">
        <v>7.79</v>
      </c>
      <c r="L13" s="36">
        <v>7.54</v>
      </c>
      <c r="M13" s="166">
        <v>7.64</v>
      </c>
      <c r="N13" s="171">
        <v>7.806</v>
      </c>
      <c r="O13" s="42">
        <v>0.37795355387783125</v>
      </c>
      <c r="P13" s="35">
        <v>3.6</v>
      </c>
      <c r="Q13" s="36">
        <v>3.13</v>
      </c>
      <c r="R13" s="36">
        <v>3.59</v>
      </c>
      <c r="S13" s="36">
        <v>3.34</v>
      </c>
      <c r="T13" s="36">
        <v>3.34</v>
      </c>
      <c r="U13" s="36">
        <v>3.55</v>
      </c>
      <c r="V13" s="36">
        <v>3.43</v>
      </c>
      <c r="W13" s="36">
        <v>3.36</v>
      </c>
      <c r="X13" s="36">
        <v>3.45</v>
      </c>
      <c r="Y13" s="166">
        <v>3.35</v>
      </c>
      <c r="Z13" s="171">
        <v>3.414</v>
      </c>
      <c r="AA13" s="42">
        <v>0.14307729068971714</v>
      </c>
      <c r="AB13" s="35">
        <v>2.1055555555555556</v>
      </c>
      <c r="AC13" s="36">
        <v>2.3706070287539935</v>
      </c>
      <c r="AD13" s="36">
        <v>2.28133704735376</v>
      </c>
      <c r="AE13" s="36">
        <v>2.2604790419161676</v>
      </c>
      <c r="AF13" s="36">
        <v>2.3263473053892216</v>
      </c>
      <c r="AG13" s="36">
        <v>2.2253521126760565</v>
      </c>
      <c r="AH13" s="36">
        <v>2.530612244897959</v>
      </c>
      <c r="AI13" s="36">
        <v>2.318452380952381</v>
      </c>
      <c r="AJ13" s="36">
        <v>2.1855072463768117</v>
      </c>
      <c r="AK13" s="166">
        <v>2.280597014925373</v>
      </c>
      <c r="AL13" s="171">
        <v>2.2884846978797277</v>
      </c>
      <c r="AM13" s="42">
        <v>0.11384796708761365</v>
      </c>
      <c r="AN13" s="35">
        <v>5.48</v>
      </c>
      <c r="AO13" s="37">
        <v>4.58</v>
      </c>
      <c r="AP13" s="37">
        <v>4.74</v>
      </c>
      <c r="AQ13" s="37">
        <v>4.67</v>
      </c>
      <c r="AR13" s="37">
        <v>5.23</v>
      </c>
      <c r="AS13" s="37">
        <v>5.11</v>
      </c>
      <c r="AT13" s="37">
        <v>5.29</v>
      </c>
      <c r="AU13" s="37">
        <v>5.25</v>
      </c>
      <c r="AV13" s="36">
        <v>5.19</v>
      </c>
      <c r="AW13" s="166">
        <v>5.04</v>
      </c>
      <c r="AX13" s="171">
        <v>5.058</v>
      </c>
      <c r="AY13" s="42">
        <v>0.2979485414183781</v>
      </c>
      <c r="AZ13" s="35">
        <v>2.66</v>
      </c>
      <c r="BA13" s="37">
        <v>2.66</v>
      </c>
      <c r="BB13" s="37">
        <v>2.71</v>
      </c>
      <c r="BC13" s="37">
        <v>2.8</v>
      </c>
      <c r="BD13" s="37">
        <v>2.62</v>
      </c>
      <c r="BE13" s="37">
        <v>2.88</v>
      </c>
      <c r="BF13" s="37">
        <v>2.87</v>
      </c>
      <c r="BG13" s="37">
        <v>2.68</v>
      </c>
      <c r="BH13" s="36">
        <v>2.79</v>
      </c>
      <c r="BI13" s="166">
        <v>2.79</v>
      </c>
      <c r="BJ13" s="171">
        <v>2.746</v>
      </c>
      <c r="BK13" s="42">
        <v>0.09215928240461678</v>
      </c>
      <c r="BL13" s="35">
        <v>2.0601503759398496</v>
      </c>
      <c r="BM13" s="36">
        <v>1.7218045112781954</v>
      </c>
      <c r="BN13" s="36">
        <v>1.7490774907749078</v>
      </c>
      <c r="BO13" s="36">
        <v>1.667857142857143</v>
      </c>
      <c r="BP13" s="36">
        <v>1.9961832061068703</v>
      </c>
      <c r="BQ13" s="36">
        <v>1.7743055555555558</v>
      </c>
      <c r="BR13" s="36">
        <v>1.843205574912892</v>
      </c>
      <c r="BS13" s="36">
        <v>1.958955223880597</v>
      </c>
      <c r="BT13" s="36">
        <v>1.860215053763441</v>
      </c>
      <c r="BU13" s="166">
        <v>1.8064516129032258</v>
      </c>
      <c r="BV13" s="171">
        <v>1.8438205747972674</v>
      </c>
      <c r="BW13" s="42">
        <v>0.12675180348797174</v>
      </c>
      <c r="BX13" s="9">
        <v>31.5</v>
      </c>
      <c r="BY13" s="9">
        <v>80.32</v>
      </c>
      <c r="BZ13" s="29">
        <v>52.09</v>
      </c>
      <c r="CA13" s="31">
        <v>0.648530876494024</v>
      </c>
      <c r="CB13" s="123">
        <v>20.77</v>
      </c>
      <c r="CC13" s="29">
        <v>31.32</v>
      </c>
      <c r="CD13" s="31">
        <v>0.38994023904382474</v>
      </c>
      <c r="CF13" s="49"/>
    </row>
    <row r="14" spans="1:84" ht="15">
      <c r="A14" s="56" t="s">
        <v>152</v>
      </c>
      <c r="B14" s="57">
        <v>81</v>
      </c>
      <c r="C14" s="58" t="s">
        <v>153</v>
      </c>
      <c r="D14" s="33">
        <v>7.51</v>
      </c>
      <c r="E14" s="36">
        <v>8.15</v>
      </c>
      <c r="F14" s="36">
        <v>7.43</v>
      </c>
      <c r="G14" s="36">
        <v>8.36</v>
      </c>
      <c r="H14" s="36">
        <v>8.07</v>
      </c>
      <c r="I14" s="36">
        <v>8.31</v>
      </c>
      <c r="J14" s="36">
        <v>8.14</v>
      </c>
      <c r="K14" s="36">
        <v>8.04</v>
      </c>
      <c r="L14" s="36">
        <v>8.6</v>
      </c>
      <c r="M14" s="166">
        <v>8.18</v>
      </c>
      <c r="N14" s="171">
        <v>8.078999999999999</v>
      </c>
      <c r="O14" s="42">
        <v>0.3604457117391137</v>
      </c>
      <c r="P14" s="35">
        <v>3.08</v>
      </c>
      <c r="Q14" s="36">
        <v>3.36</v>
      </c>
      <c r="R14" s="36">
        <v>2.88</v>
      </c>
      <c r="S14" s="36">
        <v>3.49</v>
      </c>
      <c r="T14" s="36">
        <v>3.47</v>
      </c>
      <c r="U14" s="36">
        <v>3.51</v>
      </c>
      <c r="V14" s="36">
        <v>3.47</v>
      </c>
      <c r="W14" s="36">
        <v>3.47</v>
      </c>
      <c r="X14" s="36">
        <v>3.53</v>
      </c>
      <c r="Y14" s="166">
        <v>3.41</v>
      </c>
      <c r="Z14" s="171">
        <v>3.367</v>
      </c>
      <c r="AA14" s="42">
        <v>0.2148410264978839</v>
      </c>
      <c r="AB14" s="35">
        <v>2.438311688311688</v>
      </c>
      <c r="AC14" s="36">
        <v>2.425595238095238</v>
      </c>
      <c r="AD14" s="36">
        <v>2.579861111111111</v>
      </c>
      <c r="AE14" s="36">
        <v>2.3954154727793693</v>
      </c>
      <c r="AF14" s="36">
        <v>2.325648414985591</v>
      </c>
      <c r="AG14" s="36">
        <v>2.367521367521368</v>
      </c>
      <c r="AH14" s="36">
        <v>2.345821325648415</v>
      </c>
      <c r="AI14" s="36">
        <v>2.31700288184438</v>
      </c>
      <c r="AJ14" s="36">
        <v>2.4362606232294617</v>
      </c>
      <c r="AK14" s="166">
        <v>2.3988269794721404</v>
      </c>
      <c r="AL14" s="171">
        <v>2.4030265102998762</v>
      </c>
      <c r="AM14" s="42">
        <v>0.07610330706865383</v>
      </c>
      <c r="AN14" s="35">
        <v>5.22</v>
      </c>
      <c r="AO14" s="37">
        <v>5.12</v>
      </c>
      <c r="AP14" s="37">
        <v>5.32</v>
      </c>
      <c r="AQ14" s="37">
        <v>4.79</v>
      </c>
      <c r="AR14" s="37">
        <v>5.62</v>
      </c>
      <c r="AS14" s="37">
        <v>5.72</v>
      </c>
      <c r="AT14" s="37">
        <v>5.13</v>
      </c>
      <c r="AU14" s="37">
        <v>4.75</v>
      </c>
      <c r="AV14" s="36">
        <v>5.62</v>
      </c>
      <c r="AW14" s="166">
        <v>5.15</v>
      </c>
      <c r="AX14" s="171">
        <v>5.244</v>
      </c>
      <c r="AY14" s="42">
        <v>0.3338396155175247</v>
      </c>
      <c r="AZ14" s="35">
        <v>2.74</v>
      </c>
      <c r="BA14" s="37">
        <v>2.81</v>
      </c>
      <c r="BB14" s="37">
        <v>2.82</v>
      </c>
      <c r="BC14" s="37">
        <v>2.95</v>
      </c>
      <c r="BD14" s="37">
        <v>2.75</v>
      </c>
      <c r="BE14" s="37">
        <v>2.87</v>
      </c>
      <c r="BF14" s="37">
        <v>2.81</v>
      </c>
      <c r="BG14" s="37">
        <v>2.44</v>
      </c>
      <c r="BH14" s="36">
        <v>2.9</v>
      </c>
      <c r="BI14" s="166">
        <v>2.66</v>
      </c>
      <c r="BJ14" s="171">
        <v>2.775</v>
      </c>
      <c r="BK14" s="42">
        <v>0.1441642581687058</v>
      </c>
      <c r="BL14" s="35">
        <v>1.9051094890510947</v>
      </c>
      <c r="BM14" s="36">
        <v>1.8220640569395017</v>
      </c>
      <c r="BN14" s="36">
        <v>1.8865248226950357</v>
      </c>
      <c r="BO14" s="36">
        <v>1.623728813559322</v>
      </c>
      <c r="BP14" s="36">
        <v>2.0436363636363635</v>
      </c>
      <c r="BQ14" s="36">
        <v>1.9930313588850173</v>
      </c>
      <c r="BR14" s="36">
        <v>1.8256227758007118</v>
      </c>
      <c r="BS14" s="36">
        <v>1.9467213114754098</v>
      </c>
      <c r="BT14" s="36">
        <v>1.9379310344827587</v>
      </c>
      <c r="BU14" s="166">
        <v>1.9360902255639099</v>
      </c>
      <c r="BV14" s="171">
        <v>1.8920460252089124</v>
      </c>
      <c r="BW14" s="42">
        <v>0.11629329238729455</v>
      </c>
      <c r="BX14" s="9">
        <v>31.75</v>
      </c>
      <c r="BY14" s="9">
        <v>75.03</v>
      </c>
      <c r="BZ14" s="29">
        <v>48.49</v>
      </c>
      <c r="CA14" s="31">
        <v>0.6462748234039718</v>
      </c>
      <c r="CB14" s="123">
        <v>34.67</v>
      </c>
      <c r="CC14" s="29">
        <v>13.82</v>
      </c>
      <c r="CD14" s="31">
        <v>0.1841929894708783</v>
      </c>
      <c r="CF14" s="49"/>
    </row>
    <row r="15" spans="1:84" ht="15">
      <c r="A15" s="56" t="s">
        <v>154</v>
      </c>
      <c r="B15" s="57">
        <v>83</v>
      </c>
      <c r="C15" s="58" t="s">
        <v>155</v>
      </c>
      <c r="D15" s="33">
        <v>8.71</v>
      </c>
      <c r="E15" s="36">
        <v>7.76</v>
      </c>
      <c r="F15" s="36">
        <v>8.62</v>
      </c>
      <c r="G15" s="36">
        <v>7.65</v>
      </c>
      <c r="H15" s="36">
        <v>7.76</v>
      </c>
      <c r="I15" s="36">
        <v>7.79</v>
      </c>
      <c r="J15" s="36">
        <v>8.2</v>
      </c>
      <c r="K15" s="36">
        <v>7.48</v>
      </c>
      <c r="L15" s="36">
        <v>7.36</v>
      </c>
      <c r="M15" s="166">
        <v>7.22</v>
      </c>
      <c r="N15" s="171">
        <v>7.8549999999999995</v>
      </c>
      <c r="O15" s="42">
        <v>0.5042541246457222</v>
      </c>
      <c r="P15" s="35">
        <v>3.83</v>
      </c>
      <c r="Q15" s="36">
        <v>3.86</v>
      </c>
      <c r="R15" s="36">
        <v>3.34</v>
      </c>
      <c r="S15" s="36">
        <v>3.3</v>
      </c>
      <c r="T15" s="36">
        <v>3.26</v>
      </c>
      <c r="U15" s="36">
        <v>3.58</v>
      </c>
      <c r="V15" s="36">
        <v>3.63</v>
      </c>
      <c r="W15" s="36">
        <v>3.6</v>
      </c>
      <c r="X15" s="36">
        <v>3.32</v>
      </c>
      <c r="Y15" s="166">
        <v>3.5</v>
      </c>
      <c r="Z15" s="171">
        <v>3.522</v>
      </c>
      <c r="AA15" s="42">
        <v>0.21668205073589178</v>
      </c>
      <c r="AB15" s="35">
        <v>2.2741514360313317</v>
      </c>
      <c r="AC15" s="36">
        <v>2.010362694300518</v>
      </c>
      <c r="AD15" s="36">
        <v>2.5808383233532934</v>
      </c>
      <c r="AE15" s="36">
        <v>2.3181818181818183</v>
      </c>
      <c r="AF15" s="36">
        <v>2.3803680981595092</v>
      </c>
      <c r="AG15" s="36">
        <v>2.1759776536312847</v>
      </c>
      <c r="AH15" s="36">
        <v>2.258953168044077</v>
      </c>
      <c r="AI15" s="36">
        <v>2.077777777777778</v>
      </c>
      <c r="AJ15" s="36">
        <v>2.216867469879518</v>
      </c>
      <c r="AK15" s="166">
        <v>2.0628571428571427</v>
      </c>
      <c r="AL15" s="171">
        <v>2.235633558221627</v>
      </c>
      <c r="AM15" s="42">
        <v>0.16943833868204483</v>
      </c>
      <c r="AN15" s="35">
        <v>5.22</v>
      </c>
      <c r="AO15" s="37">
        <v>5.54</v>
      </c>
      <c r="AP15" s="37">
        <v>5.34</v>
      </c>
      <c r="AQ15" s="37">
        <v>5.08</v>
      </c>
      <c r="AR15" s="37">
        <v>4.99</v>
      </c>
      <c r="AS15" s="37">
        <v>5.42</v>
      </c>
      <c r="AT15" s="37">
        <v>5.22</v>
      </c>
      <c r="AU15" s="37">
        <v>5.04</v>
      </c>
      <c r="AV15" s="36">
        <v>5.09</v>
      </c>
      <c r="AW15" s="166">
        <v>4.89</v>
      </c>
      <c r="AX15" s="171">
        <v>5.183</v>
      </c>
      <c r="AY15" s="42">
        <v>0.2038000109039338</v>
      </c>
      <c r="AZ15" s="35">
        <v>3.08</v>
      </c>
      <c r="BA15" s="37">
        <v>2.62</v>
      </c>
      <c r="BB15" s="37">
        <v>2.5</v>
      </c>
      <c r="BC15" s="37">
        <v>2.92</v>
      </c>
      <c r="BD15" s="37">
        <v>2.84</v>
      </c>
      <c r="BE15" s="37">
        <v>3.23</v>
      </c>
      <c r="BF15" s="37">
        <v>2.85</v>
      </c>
      <c r="BG15" s="37">
        <v>2.9</v>
      </c>
      <c r="BH15" s="36">
        <v>3.02</v>
      </c>
      <c r="BI15" s="166">
        <v>2.77</v>
      </c>
      <c r="BJ15" s="171">
        <v>2.8729999999999998</v>
      </c>
      <c r="BK15" s="42">
        <v>0.21349212840030235</v>
      </c>
      <c r="BL15" s="35">
        <v>1.6948051948051948</v>
      </c>
      <c r="BM15" s="36">
        <v>2.114503816793893</v>
      </c>
      <c r="BN15" s="36">
        <v>2.136</v>
      </c>
      <c r="BO15" s="36">
        <v>1.7397260273972603</v>
      </c>
      <c r="BP15" s="36">
        <v>1.757042253521127</v>
      </c>
      <c r="BQ15" s="36">
        <v>1.6780185758513932</v>
      </c>
      <c r="BR15" s="36">
        <v>1.831578947368421</v>
      </c>
      <c r="BS15" s="36">
        <v>1.7379310344827588</v>
      </c>
      <c r="BT15" s="36">
        <v>1.6854304635761588</v>
      </c>
      <c r="BU15" s="166">
        <v>1.7653429602888084</v>
      </c>
      <c r="BV15" s="171">
        <v>1.8140379274085014</v>
      </c>
      <c r="BW15" s="42">
        <v>0.17011069168404333</v>
      </c>
      <c r="BX15" s="9">
        <v>34.15</v>
      </c>
      <c r="BY15" s="9">
        <v>54.23</v>
      </c>
      <c r="BZ15" s="29">
        <v>35.84</v>
      </c>
      <c r="CA15" s="31">
        <v>0.6608888069334318</v>
      </c>
      <c r="CB15" s="123">
        <v>22.6</v>
      </c>
      <c r="CC15" s="29">
        <v>13.24</v>
      </c>
      <c r="CD15" s="31">
        <v>0.24414530702563159</v>
      </c>
      <c r="CF15" s="49"/>
    </row>
    <row r="16" spans="1:84" ht="15">
      <c r="A16" s="56" t="s">
        <v>156</v>
      </c>
      <c r="B16" s="57">
        <v>85</v>
      </c>
      <c r="C16" s="225" t="s">
        <v>91</v>
      </c>
      <c r="D16" s="33">
        <v>9.69</v>
      </c>
      <c r="E16" s="36">
        <v>9.5</v>
      </c>
      <c r="F16" s="36">
        <v>8.83</v>
      </c>
      <c r="G16" s="36">
        <v>9.15</v>
      </c>
      <c r="H16" s="36">
        <v>9.12</v>
      </c>
      <c r="I16" s="36">
        <v>9.12</v>
      </c>
      <c r="J16" s="36">
        <v>8.57</v>
      </c>
      <c r="K16" s="36">
        <v>9.61</v>
      </c>
      <c r="L16" s="36">
        <v>9.29</v>
      </c>
      <c r="M16" s="166">
        <v>9.67</v>
      </c>
      <c r="N16" s="171">
        <v>9.254999999999999</v>
      </c>
      <c r="O16" s="42">
        <v>0.3720886991027934</v>
      </c>
      <c r="P16" s="35">
        <v>2.65</v>
      </c>
      <c r="Q16" s="36">
        <v>2.87</v>
      </c>
      <c r="R16" s="36">
        <v>2.83</v>
      </c>
      <c r="S16" s="36">
        <v>2.87</v>
      </c>
      <c r="T16" s="36">
        <v>2.88</v>
      </c>
      <c r="U16" s="36">
        <v>2.71</v>
      </c>
      <c r="V16" s="36">
        <v>2.83</v>
      </c>
      <c r="W16" s="36">
        <v>2.85</v>
      </c>
      <c r="X16" s="36">
        <v>2.95</v>
      </c>
      <c r="Y16" s="166">
        <v>2.92</v>
      </c>
      <c r="Z16" s="171">
        <v>2.836</v>
      </c>
      <c r="AA16" s="42">
        <v>0.09131143289740844</v>
      </c>
      <c r="AB16" s="35">
        <v>3.6566037735849055</v>
      </c>
      <c r="AC16" s="36">
        <v>3.3101045296167246</v>
      </c>
      <c r="AD16" s="36">
        <v>3.1201413427561837</v>
      </c>
      <c r="AE16" s="36">
        <v>3.1881533101045294</v>
      </c>
      <c r="AF16" s="36">
        <v>3.1666666666666665</v>
      </c>
      <c r="AG16" s="36">
        <v>3.365313653136531</v>
      </c>
      <c r="AH16" s="36">
        <v>3.0282685512367493</v>
      </c>
      <c r="AI16" s="36">
        <v>3.3719298245614033</v>
      </c>
      <c r="AJ16" s="36">
        <v>3.149152542372881</v>
      </c>
      <c r="AK16" s="166">
        <v>3.3116438356164384</v>
      </c>
      <c r="AL16" s="171">
        <v>3.2667978029653013</v>
      </c>
      <c r="AM16" s="42">
        <v>0.1779667190963408</v>
      </c>
      <c r="AN16" s="35">
        <v>5.66</v>
      </c>
      <c r="AO16" s="37">
        <v>5.95</v>
      </c>
      <c r="AP16" s="37">
        <v>5.79</v>
      </c>
      <c r="AQ16" s="37">
        <v>6.51</v>
      </c>
      <c r="AR16" s="37">
        <v>5.97</v>
      </c>
      <c r="AS16" s="37">
        <v>5.95</v>
      </c>
      <c r="AT16" s="37">
        <v>6.23</v>
      </c>
      <c r="AU16" s="37">
        <v>6.37</v>
      </c>
      <c r="AV16" s="36">
        <v>6.34</v>
      </c>
      <c r="AW16" s="166">
        <v>6.06</v>
      </c>
      <c r="AX16" s="171">
        <v>6.083</v>
      </c>
      <c r="AY16" s="42">
        <v>0.27199060441289385</v>
      </c>
      <c r="AZ16" s="35">
        <v>2.59</v>
      </c>
      <c r="BA16" s="37">
        <v>2.52</v>
      </c>
      <c r="BB16" s="37">
        <v>2.31</v>
      </c>
      <c r="BC16" s="37">
        <v>2.47</v>
      </c>
      <c r="BD16" s="37">
        <v>2.44</v>
      </c>
      <c r="BE16" s="37">
        <v>2.37</v>
      </c>
      <c r="BF16" s="37">
        <v>2.29</v>
      </c>
      <c r="BG16" s="37">
        <v>2.54</v>
      </c>
      <c r="BH16" s="36">
        <v>2.39</v>
      </c>
      <c r="BI16" s="166">
        <v>2.52</v>
      </c>
      <c r="BJ16" s="171">
        <v>2.444</v>
      </c>
      <c r="BK16" s="42">
        <v>0.10156552345928317</v>
      </c>
      <c r="BL16" s="35">
        <v>2.1853281853281854</v>
      </c>
      <c r="BM16" s="36">
        <v>2.361111111111111</v>
      </c>
      <c r="BN16" s="36">
        <v>2.5064935064935066</v>
      </c>
      <c r="BO16" s="36">
        <v>2.6356275303643724</v>
      </c>
      <c r="BP16" s="36">
        <v>2.4467213114754096</v>
      </c>
      <c r="BQ16" s="36">
        <v>2.510548523206751</v>
      </c>
      <c r="BR16" s="36">
        <v>2.720524017467249</v>
      </c>
      <c r="BS16" s="36">
        <v>2.5078740157480315</v>
      </c>
      <c r="BT16" s="36">
        <v>2.6527196652719662</v>
      </c>
      <c r="BU16" s="166">
        <v>2.4047619047619047</v>
      </c>
      <c r="BV16" s="171">
        <v>2.493170977122849</v>
      </c>
      <c r="BW16" s="42">
        <v>0.15645923673325918</v>
      </c>
      <c r="BX16" s="9">
        <v>30.95</v>
      </c>
      <c r="BY16" s="9">
        <v>79.85</v>
      </c>
      <c r="BZ16" s="29">
        <v>46.69</v>
      </c>
      <c r="CA16" s="31">
        <v>0.584721352536005</v>
      </c>
      <c r="CB16" s="123">
        <v>34.54</v>
      </c>
      <c r="CC16" s="29">
        <v>12.15</v>
      </c>
      <c r="CD16" s="31">
        <v>0.15216030056355667</v>
      </c>
      <c r="CF16" s="49"/>
    </row>
    <row r="17" spans="1:84" s="299" customFormat="1" ht="15">
      <c r="A17" s="285" t="s">
        <v>157</v>
      </c>
      <c r="B17" s="286">
        <v>97</v>
      </c>
      <c r="C17" s="287" t="s">
        <v>90</v>
      </c>
      <c r="D17" s="288">
        <v>8.78</v>
      </c>
      <c r="E17" s="289">
        <v>9.04</v>
      </c>
      <c r="F17" s="289">
        <v>9.4</v>
      </c>
      <c r="G17" s="289">
        <v>8.84</v>
      </c>
      <c r="H17" s="289">
        <v>8.87</v>
      </c>
      <c r="I17" s="289">
        <v>8.85</v>
      </c>
      <c r="J17" s="289">
        <v>8.14</v>
      </c>
      <c r="K17" s="289">
        <v>8.65</v>
      </c>
      <c r="L17" s="289">
        <v>8.97</v>
      </c>
      <c r="M17" s="290">
        <v>8.99</v>
      </c>
      <c r="N17" s="291">
        <v>8.853</v>
      </c>
      <c r="O17" s="292">
        <v>0.3200711726406419</v>
      </c>
      <c r="P17" s="293">
        <v>2.85</v>
      </c>
      <c r="Q17" s="289">
        <v>2.75</v>
      </c>
      <c r="R17" s="289">
        <v>2.88</v>
      </c>
      <c r="S17" s="289">
        <v>2.73</v>
      </c>
      <c r="T17" s="289">
        <v>2.66</v>
      </c>
      <c r="U17" s="289">
        <v>2.93</v>
      </c>
      <c r="V17" s="289">
        <v>2.78</v>
      </c>
      <c r="W17" s="289">
        <v>2.54</v>
      </c>
      <c r="X17" s="289">
        <v>2.81</v>
      </c>
      <c r="Y17" s="290">
        <v>2.73</v>
      </c>
      <c r="Z17" s="291">
        <v>2.766</v>
      </c>
      <c r="AA17" s="292">
        <v>0.11266469426281156</v>
      </c>
      <c r="AB17" s="293">
        <v>3.0807017543859647</v>
      </c>
      <c r="AC17" s="289">
        <v>3.287272727272727</v>
      </c>
      <c r="AD17" s="289">
        <v>3.2638888888888893</v>
      </c>
      <c r="AE17" s="289">
        <v>3.238095238095238</v>
      </c>
      <c r="AF17" s="289">
        <v>3.334586466165413</v>
      </c>
      <c r="AG17" s="289">
        <v>3.0204778156996586</v>
      </c>
      <c r="AH17" s="289">
        <v>2.928057553956835</v>
      </c>
      <c r="AI17" s="289">
        <v>3.405511811023622</v>
      </c>
      <c r="AJ17" s="289">
        <v>3.192170818505338</v>
      </c>
      <c r="AK17" s="290">
        <v>3.2930402930402933</v>
      </c>
      <c r="AL17" s="291">
        <v>3.204380336703397</v>
      </c>
      <c r="AM17" s="292">
        <v>0.14997669681868425</v>
      </c>
      <c r="AN17" s="293">
        <v>5.8</v>
      </c>
      <c r="AO17" s="294">
        <v>6.26</v>
      </c>
      <c r="AP17" s="294">
        <v>6.33</v>
      </c>
      <c r="AQ17" s="294">
        <v>6.42</v>
      </c>
      <c r="AR17" s="294">
        <v>6.3</v>
      </c>
      <c r="AS17" s="294">
        <v>6.2</v>
      </c>
      <c r="AT17" s="294">
        <v>6.22</v>
      </c>
      <c r="AU17" s="294">
        <v>5.66</v>
      </c>
      <c r="AV17" s="289">
        <v>6.13</v>
      </c>
      <c r="AW17" s="290">
        <v>6.26</v>
      </c>
      <c r="AX17" s="291">
        <v>6.1579999999999995</v>
      </c>
      <c r="AY17" s="292">
        <v>0.240776521557502</v>
      </c>
      <c r="AZ17" s="293">
        <v>2.43</v>
      </c>
      <c r="BA17" s="294">
        <v>2.41</v>
      </c>
      <c r="BB17" s="294">
        <v>2.44</v>
      </c>
      <c r="BC17" s="294">
        <v>2.51</v>
      </c>
      <c r="BD17" s="294">
        <v>2.59</v>
      </c>
      <c r="BE17" s="294">
        <v>2.4</v>
      </c>
      <c r="BF17" s="294">
        <v>2.42</v>
      </c>
      <c r="BG17" s="294">
        <v>2.21</v>
      </c>
      <c r="BH17" s="289">
        <v>2.21</v>
      </c>
      <c r="BI17" s="290">
        <v>2.38</v>
      </c>
      <c r="BJ17" s="291">
        <v>2.4</v>
      </c>
      <c r="BK17" s="292">
        <v>0.11728408057173256</v>
      </c>
      <c r="BL17" s="293">
        <v>2.3868312757201644</v>
      </c>
      <c r="BM17" s="289">
        <v>2.597510373443983</v>
      </c>
      <c r="BN17" s="289">
        <v>2.5942622950819674</v>
      </c>
      <c r="BO17" s="289">
        <v>2.5577689243027892</v>
      </c>
      <c r="BP17" s="289">
        <v>2.4324324324324325</v>
      </c>
      <c r="BQ17" s="289">
        <v>2.5833333333333335</v>
      </c>
      <c r="BR17" s="289">
        <v>2.5702479338842976</v>
      </c>
      <c r="BS17" s="289">
        <v>2.561085972850679</v>
      </c>
      <c r="BT17" s="289">
        <v>2.773755656108597</v>
      </c>
      <c r="BU17" s="290">
        <v>2.630252100840336</v>
      </c>
      <c r="BV17" s="291">
        <v>2.5687480297998584</v>
      </c>
      <c r="BW17" s="292">
        <v>0.10507087761772103</v>
      </c>
      <c r="BX17" s="295">
        <v>28.74</v>
      </c>
      <c r="BY17" s="295">
        <v>73.42</v>
      </c>
      <c r="BZ17" s="296">
        <v>54.900000000000006</v>
      </c>
      <c r="CA17" s="297">
        <v>0.7477526559520568</v>
      </c>
      <c r="CB17" s="298">
        <v>19.34</v>
      </c>
      <c r="CC17" s="296">
        <v>35.56</v>
      </c>
      <c r="CD17" s="297">
        <v>0.4843366929991828</v>
      </c>
      <c r="CF17" s="300"/>
    </row>
    <row r="18" spans="1:84" ht="15">
      <c r="A18" s="56" t="s">
        <v>158</v>
      </c>
      <c r="B18" s="57">
        <v>98</v>
      </c>
      <c r="C18" s="58" t="s">
        <v>159</v>
      </c>
      <c r="D18" s="33">
        <v>9.7</v>
      </c>
      <c r="E18" s="36">
        <v>9.98</v>
      </c>
      <c r="F18" s="36">
        <v>9.98</v>
      </c>
      <c r="G18" s="36">
        <v>9.9</v>
      </c>
      <c r="H18" s="36">
        <v>10.19</v>
      </c>
      <c r="I18" s="36">
        <v>10.37</v>
      </c>
      <c r="J18" s="36">
        <v>10.12</v>
      </c>
      <c r="K18" s="36">
        <v>9.79</v>
      </c>
      <c r="L18" s="36">
        <v>9.5</v>
      </c>
      <c r="M18" s="166">
        <v>10.23</v>
      </c>
      <c r="N18" s="171">
        <v>9.976</v>
      </c>
      <c r="O18" s="42">
        <v>0.264457516016765</v>
      </c>
      <c r="P18" s="35">
        <v>3.35</v>
      </c>
      <c r="Q18" s="36">
        <v>3.16</v>
      </c>
      <c r="R18" s="36">
        <v>3.17</v>
      </c>
      <c r="S18" s="36">
        <v>3.39</v>
      </c>
      <c r="T18" s="36">
        <v>3.22</v>
      </c>
      <c r="U18" s="36">
        <v>3.17</v>
      </c>
      <c r="V18" s="36">
        <v>3.15</v>
      </c>
      <c r="W18" s="36">
        <v>3.16</v>
      </c>
      <c r="X18" s="36">
        <v>3.09</v>
      </c>
      <c r="Y18" s="166">
        <v>3.16</v>
      </c>
      <c r="Z18" s="171">
        <v>3.2019999999999995</v>
      </c>
      <c r="AA18" s="42">
        <v>0.09437513796902297</v>
      </c>
      <c r="AB18" s="35">
        <v>2.8955223880597014</v>
      </c>
      <c r="AC18" s="36">
        <v>3.1582278481012658</v>
      </c>
      <c r="AD18" s="36">
        <v>3.1482649842271297</v>
      </c>
      <c r="AE18" s="36">
        <v>2.920353982300885</v>
      </c>
      <c r="AF18" s="36">
        <v>3.164596273291925</v>
      </c>
      <c r="AG18" s="36">
        <v>3.2712933753943214</v>
      </c>
      <c r="AH18" s="36">
        <v>3.2126984126984124</v>
      </c>
      <c r="AI18" s="36">
        <v>3.0981012658227844</v>
      </c>
      <c r="AJ18" s="36">
        <v>3.074433656957929</v>
      </c>
      <c r="AK18" s="166">
        <v>3.2373417721518987</v>
      </c>
      <c r="AL18" s="171">
        <v>3.118083395900625</v>
      </c>
      <c r="AM18" s="42">
        <v>0.12572842030508405</v>
      </c>
      <c r="AN18" s="35">
        <v>7.04</v>
      </c>
      <c r="AO18" s="37">
        <v>6.55</v>
      </c>
      <c r="AP18" s="37">
        <v>6.81</v>
      </c>
      <c r="AQ18" s="37">
        <v>6.85</v>
      </c>
      <c r="AR18" s="37">
        <v>6.39</v>
      </c>
      <c r="AS18" s="37">
        <v>7.23</v>
      </c>
      <c r="AT18" s="37">
        <v>6.86</v>
      </c>
      <c r="AU18" s="37">
        <v>6.67</v>
      </c>
      <c r="AV18" s="36">
        <v>7.05</v>
      </c>
      <c r="AW18" s="166">
        <v>7.02</v>
      </c>
      <c r="AX18" s="171">
        <v>6.8469999999999995</v>
      </c>
      <c r="AY18" s="42">
        <v>0.2549531547384853</v>
      </c>
      <c r="AZ18" s="35">
        <v>2.55</v>
      </c>
      <c r="BA18" s="37">
        <v>2.52</v>
      </c>
      <c r="BB18" s="37">
        <v>2.58</v>
      </c>
      <c r="BC18" s="37">
        <v>2.47</v>
      </c>
      <c r="BD18" s="37">
        <v>2.35</v>
      </c>
      <c r="BE18" s="37">
        <v>2.59</v>
      </c>
      <c r="BF18" s="37">
        <v>2.54</v>
      </c>
      <c r="BG18" s="37">
        <v>2.53</v>
      </c>
      <c r="BH18" s="36">
        <v>2.63</v>
      </c>
      <c r="BI18" s="166">
        <v>2.42</v>
      </c>
      <c r="BJ18" s="171">
        <v>2.518</v>
      </c>
      <c r="BK18" s="42">
        <v>0.08390470785361409</v>
      </c>
      <c r="BL18" s="35">
        <v>2.7607843137254906</v>
      </c>
      <c r="BM18" s="36">
        <v>2.5992063492063493</v>
      </c>
      <c r="BN18" s="36">
        <v>2.63953488372093</v>
      </c>
      <c r="BO18" s="36">
        <v>2.7732793522267203</v>
      </c>
      <c r="BP18" s="36">
        <v>2.7191489361702126</v>
      </c>
      <c r="BQ18" s="36">
        <v>2.791505791505792</v>
      </c>
      <c r="BR18" s="36">
        <v>2.7007874015748032</v>
      </c>
      <c r="BS18" s="36">
        <v>2.6363636363636367</v>
      </c>
      <c r="BT18" s="36">
        <v>2.6806083650190113</v>
      </c>
      <c r="BU18" s="166">
        <v>2.9008264462809916</v>
      </c>
      <c r="BV18" s="171">
        <v>2.7202045475793937</v>
      </c>
      <c r="BW18" s="42">
        <v>0.08962591676436193</v>
      </c>
      <c r="BX18" s="9">
        <v>35.39</v>
      </c>
      <c r="BY18" s="9">
        <v>78.82</v>
      </c>
      <c r="BZ18" s="29">
        <v>48.910000000000004</v>
      </c>
      <c r="CA18" s="31">
        <v>0.6205277848261863</v>
      </c>
      <c r="CB18" s="123">
        <v>34.56</v>
      </c>
      <c r="CC18" s="29">
        <v>14.35</v>
      </c>
      <c r="CD18" s="31">
        <v>0.18206039076376554</v>
      </c>
      <c r="CF18" s="49"/>
    </row>
    <row r="19" spans="1:84" ht="15">
      <c r="A19" s="56" t="s">
        <v>160</v>
      </c>
      <c r="B19" s="57">
        <v>100</v>
      </c>
      <c r="C19" s="58" t="s">
        <v>161</v>
      </c>
      <c r="D19" s="33">
        <v>9.51</v>
      </c>
      <c r="E19" s="36">
        <v>9.12</v>
      </c>
      <c r="F19" s="36">
        <v>9.07</v>
      </c>
      <c r="G19" s="36">
        <v>9.68</v>
      </c>
      <c r="H19" s="36">
        <v>8.66</v>
      </c>
      <c r="I19" s="36">
        <v>10.13</v>
      </c>
      <c r="J19" s="36">
        <v>8.92</v>
      </c>
      <c r="K19" s="36">
        <v>9.84</v>
      </c>
      <c r="L19" s="36">
        <v>9.29</v>
      </c>
      <c r="M19" s="166">
        <v>9.21</v>
      </c>
      <c r="N19" s="171">
        <v>9.343</v>
      </c>
      <c r="O19" s="42">
        <v>0.44696631739860854</v>
      </c>
      <c r="P19" s="35">
        <v>2.76</v>
      </c>
      <c r="Q19" s="36">
        <v>2.66</v>
      </c>
      <c r="R19" s="36">
        <v>2.7</v>
      </c>
      <c r="S19" s="36">
        <v>2.82</v>
      </c>
      <c r="T19" s="36">
        <v>2.52</v>
      </c>
      <c r="U19" s="36">
        <v>2.75</v>
      </c>
      <c r="V19" s="36">
        <v>2.83</v>
      </c>
      <c r="W19" s="36">
        <v>2.75</v>
      </c>
      <c r="X19" s="36">
        <v>2.89</v>
      </c>
      <c r="Y19" s="166">
        <v>2.45</v>
      </c>
      <c r="Z19" s="171">
        <v>2.713</v>
      </c>
      <c r="AA19" s="42">
        <v>0.137763888188769</v>
      </c>
      <c r="AB19" s="35">
        <v>3.4456521739130435</v>
      </c>
      <c r="AC19" s="36">
        <v>3.428571428571428</v>
      </c>
      <c r="AD19" s="36">
        <v>3.359259259259259</v>
      </c>
      <c r="AE19" s="36">
        <v>3.4326241134751774</v>
      </c>
      <c r="AF19" s="36">
        <v>3.4365079365079367</v>
      </c>
      <c r="AG19" s="36">
        <v>3.683636363636364</v>
      </c>
      <c r="AH19" s="36">
        <v>3.1519434628975262</v>
      </c>
      <c r="AI19" s="36">
        <v>3.578181818181818</v>
      </c>
      <c r="AJ19" s="36">
        <v>3.214532871972318</v>
      </c>
      <c r="AK19" s="166">
        <v>3.759183673469388</v>
      </c>
      <c r="AL19" s="171">
        <v>3.4490093101884263</v>
      </c>
      <c r="AM19" s="42">
        <v>0.18858527466929226</v>
      </c>
      <c r="AN19" s="35">
        <v>7.99</v>
      </c>
      <c r="AO19" s="37">
        <v>7.69</v>
      </c>
      <c r="AP19" s="37">
        <v>6.86</v>
      </c>
      <c r="AQ19" s="37">
        <v>6.61</v>
      </c>
      <c r="AR19" s="37">
        <v>6.84</v>
      </c>
      <c r="AS19" s="37">
        <v>6.36</v>
      </c>
      <c r="AT19" s="37">
        <v>6.5</v>
      </c>
      <c r="AU19" s="37">
        <v>6.69</v>
      </c>
      <c r="AV19" s="36">
        <v>6.92</v>
      </c>
      <c r="AW19" s="166">
        <v>7.15</v>
      </c>
      <c r="AX19" s="171">
        <v>6.961</v>
      </c>
      <c r="AY19" s="42">
        <v>0.5188545075452325</v>
      </c>
      <c r="AZ19" s="35">
        <v>2.12</v>
      </c>
      <c r="BA19" s="37">
        <v>2.11</v>
      </c>
      <c r="BB19" s="37">
        <v>1.89</v>
      </c>
      <c r="BC19" s="37">
        <v>2.35</v>
      </c>
      <c r="BD19" s="37">
        <v>2.22</v>
      </c>
      <c r="BE19" s="37">
        <v>2.3</v>
      </c>
      <c r="BF19" s="37">
        <v>2.2</v>
      </c>
      <c r="BG19" s="37">
        <v>2.33</v>
      </c>
      <c r="BH19" s="36">
        <v>2.38</v>
      </c>
      <c r="BI19" s="166">
        <v>1.97</v>
      </c>
      <c r="BJ19" s="171">
        <v>2.1870000000000003</v>
      </c>
      <c r="BK19" s="42">
        <v>0.16465789450318186</v>
      </c>
      <c r="BL19" s="35">
        <v>3.7688679245283017</v>
      </c>
      <c r="BM19" s="36">
        <v>3.644549763033176</v>
      </c>
      <c r="BN19" s="36">
        <v>3.62962962962963</v>
      </c>
      <c r="BO19" s="36">
        <v>2.8127659574468087</v>
      </c>
      <c r="BP19" s="36">
        <v>3.0810810810810807</v>
      </c>
      <c r="BQ19" s="36">
        <v>2.7652173913043483</v>
      </c>
      <c r="BR19" s="36">
        <v>2.954545454545454</v>
      </c>
      <c r="BS19" s="36">
        <v>2.871244635193133</v>
      </c>
      <c r="BT19" s="36">
        <v>2.907563025210084</v>
      </c>
      <c r="BU19" s="166">
        <v>3.6294416243654823</v>
      </c>
      <c r="BV19" s="171">
        <v>3.20649064863375</v>
      </c>
      <c r="BW19" s="42">
        <v>0.4078113517271152</v>
      </c>
      <c r="BX19" s="9">
        <v>29.84</v>
      </c>
      <c r="BY19" s="9">
        <v>64.8</v>
      </c>
      <c r="BZ19" s="29">
        <v>52.18</v>
      </c>
      <c r="CA19" s="31">
        <v>0.8052469135802469</v>
      </c>
      <c r="CB19" s="123">
        <v>14.78</v>
      </c>
      <c r="CC19" s="29">
        <v>37.4</v>
      </c>
      <c r="CD19" s="31">
        <v>0.5771604938271605</v>
      </c>
      <c r="CF19" s="49"/>
    </row>
    <row r="20" spans="1:84" ht="15">
      <c r="A20" s="56" t="s">
        <v>162</v>
      </c>
      <c r="B20" s="57">
        <v>101</v>
      </c>
      <c r="C20" s="58" t="s">
        <v>163</v>
      </c>
      <c r="D20" s="33">
        <v>9.63</v>
      </c>
      <c r="E20" s="36">
        <v>9.96</v>
      </c>
      <c r="F20" s="36">
        <v>9.76</v>
      </c>
      <c r="G20" s="36">
        <v>10.23</v>
      </c>
      <c r="H20" s="36">
        <v>9.66</v>
      </c>
      <c r="I20" s="36">
        <v>9.03</v>
      </c>
      <c r="J20" s="36">
        <v>9.37</v>
      </c>
      <c r="K20" s="36">
        <v>9.3</v>
      </c>
      <c r="L20" s="36">
        <v>9.69</v>
      </c>
      <c r="M20" s="166">
        <v>10.35</v>
      </c>
      <c r="N20" s="171">
        <v>9.697999999999999</v>
      </c>
      <c r="O20" s="42">
        <v>0.40810673985015855</v>
      </c>
      <c r="P20" s="35">
        <v>2.58</v>
      </c>
      <c r="Q20" s="36">
        <v>2.31</v>
      </c>
      <c r="R20" s="36">
        <v>2.1</v>
      </c>
      <c r="S20" s="36">
        <v>2.5</v>
      </c>
      <c r="T20" s="36">
        <v>2.29</v>
      </c>
      <c r="U20" s="36">
        <v>2.23</v>
      </c>
      <c r="V20" s="36">
        <v>2.38</v>
      </c>
      <c r="W20" s="36">
        <v>2.31</v>
      </c>
      <c r="X20" s="36">
        <v>2.35</v>
      </c>
      <c r="Y20" s="166">
        <v>2.48</v>
      </c>
      <c r="Z20" s="171">
        <v>2.353</v>
      </c>
      <c r="AA20" s="42">
        <v>0.1401626039839269</v>
      </c>
      <c r="AB20" s="35">
        <v>3.732558139534884</v>
      </c>
      <c r="AC20" s="36">
        <v>4.311688311688312</v>
      </c>
      <c r="AD20" s="36">
        <v>4.647619047619047</v>
      </c>
      <c r="AE20" s="36">
        <v>4.0920000000000005</v>
      </c>
      <c r="AF20" s="36">
        <v>4.218340611353712</v>
      </c>
      <c r="AG20" s="36">
        <v>4.04932735426009</v>
      </c>
      <c r="AH20" s="36">
        <v>3.936974789915966</v>
      </c>
      <c r="AI20" s="36">
        <v>4.025974025974026</v>
      </c>
      <c r="AJ20" s="36">
        <v>4.123404255319149</v>
      </c>
      <c r="AK20" s="166">
        <v>4.173387096774193</v>
      </c>
      <c r="AL20" s="171">
        <v>4.131127363243938</v>
      </c>
      <c r="AM20" s="42">
        <v>0.24144234702506576</v>
      </c>
      <c r="AN20" s="35">
        <v>6.31</v>
      </c>
      <c r="AO20" s="37">
        <v>6.08</v>
      </c>
      <c r="AP20" s="37">
        <v>6.42</v>
      </c>
      <c r="AQ20" s="37">
        <v>6.21</v>
      </c>
      <c r="AR20" s="37">
        <v>5.94</v>
      </c>
      <c r="AS20" s="37">
        <v>6.33</v>
      </c>
      <c r="AT20" s="37">
        <v>6.44</v>
      </c>
      <c r="AU20" s="37">
        <v>6.38</v>
      </c>
      <c r="AV20" s="36">
        <v>6.41</v>
      </c>
      <c r="AW20" s="166">
        <v>6.35</v>
      </c>
      <c r="AX20" s="171">
        <v>6.287000000000001</v>
      </c>
      <c r="AY20" s="42">
        <v>0.16343874149726334</v>
      </c>
      <c r="AZ20" s="35">
        <v>2.16</v>
      </c>
      <c r="BA20" s="37">
        <v>2.21</v>
      </c>
      <c r="BB20" s="37">
        <v>2.14</v>
      </c>
      <c r="BC20" s="37">
        <v>1.99</v>
      </c>
      <c r="BD20" s="37">
        <v>1.79</v>
      </c>
      <c r="BE20" s="37">
        <v>1.96</v>
      </c>
      <c r="BF20" s="37">
        <v>2.06</v>
      </c>
      <c r="BG20" s="37">
        <v>2.08</v>
      </c>
      <c r="BH20" s="36">
        <v>2</v>
      </c>
      <c r="BI20" s="166">
        <v>1.97</v>
      </c>
      <c r="BJ20" s="171">
        <v>2.036</v>
      </c>
      <c r="BK20" s="42">
        <v>0.12158216243438982</v>
      </c>
      <c r="BL20" s="35">
        <v>2.921296296296296</v>
      </c>
      <c r="BM20" s="36">
        <v>2.751131221719457</v>
      </c>
      <c r="BN20" s="36">
        <v>3</v>
      </c>
      <c r="BO20" s="36">
        <v>3.120603015075377</v>
      </c>
      <c r="BP20" s="36">
        <v>3.3184357541899443</v>
      </c>
      <c r="BQ20" s="36">
        <v>3.229591836734694</v>
      </c>
      <c r="BR20" s="36">
        <v>3.1262135922330097</v>
      </c>
      <c r="BS20" s="36">
        <v>3.067307692307692</v>
      </c>
      <c r="BT20" s="36">
        <v>3.205</v>
      </c>
      <c r="BU20" s="166">
        <v>3.2233502538071064</v>
      </c>
      <c r="BV20" s="171">
        <v>3.0962929662363576</v>
      </c>
      <c r="BW20" s="42">
        <v>0.16879835069771346</v>
      </c>
      <c r="BX20" s="9">
        <v>24.45</v>
      </c>
      <c r="BY20" s="9">
        <v>26.43</v>
      </c>
      <c r="BZ20" s="29">
        <v>17.91</v>
      </c>
      <c r="CA20" s="31">
        <v>0.677639046538025</v>
      </c>
      <c r="CB20" s="123">
        <v>8.53</v>
      </c>
      <c r="CC20" s="29">
        <v>9.38</v>
      </c>
      <c r="CD20" s="31">
        <v>0.3548997351494514</v>
      </c>
      <c r="CF20" s="49"/>
    </row>
    <row r="21" spans="1:84" ht="15">
      <c r="A21" s="56" t="s">
        <v>164</v>
      </c>
      <c r="B21" s="57">
        <v>104</v>
      </c>
      <c r="C21" s="225" t="s">
        <v>89</v>
      </c>
      <c r="D21" s="33">
        <v>8.72</v>
      </c>
      <c r="E21" s="36">
        <v>8.69</v>
      </c>
      <c r="F21" s="36">
        <v>8.69</v>
      </c>
      <c r="G21" s="36">
        <v>8.58</v>
      </c>
      <c r="H21" s="36">
        <v>8.45</v>
      </c>
      <c r="I21" s="36">
        <v>9.08</v>
      </c>
      <c r="J21" s="36">
        <v>8.57</v>
      </c>
      <c r="K21" s="36">
        <v>8.81</v>
      </c>
      <c r="L21" s="36">
        <v>8.83</v>
      </c>
      <c r="M21" s="166">
        <v>8.31</v>
      </c>
      <c r="N21" s="171">
        <v>8.672999999999998</v>
      </c>
      <c r="O21" s="42">
        <v>0.21411575270298333</v>
      </c>
      <c r="P21" s="35">
        <v>3.19</v>
      </c>
      <c r="Q21" s="36">
        <v>3.12</v>
      </c>
      <c r="R21" s="36">
        <v>3.2</v>
      </c>
      <c r="S21" s="36">
        <v>3.14</v>
      </c>
      <c r="T21" s="36">
        <v>3.1</v>
      </c>
      <c r="U21" s="36">
        <v>3.14</v>
      </c>
      <c r="V21" s="36">
        <v>3.1</v>
      </c>
      <c r="W21" s="36">
        <v>3.34</v>
      </c>
      <c r="X21" s="36">
        <v>3.1</v>
      </c>
      <c r="Y21" s="166">
        <v>3.13</v>
      </c>
      <c r="Z21" s="171">
        <v>3.156</v>
      </c>
      <c r="AA21" s="42">
        <v>0.07366591251499226</v>
      </c>
      <c r="AB21" s="35">
        <v>2.7335423197492164</v>
      </c>
      <c r="AC21" s="36">
        <v>2.78525641025641</v>
      </c>
      <c r="AD21" s="36">
        <v>2.7156249999999997</v>
      </c>
      <c r="AE21" s="36">
        <v>2.732484076433121</v>
      </c>
      <c r="AF21" s="36">
        <v>2.725806451612903</v>
      </c>
      <c r="AG21" s="36">
        <v>2.8917197452229297</v>
      </c>
      <c r="AH21" s="36">
        <v>2.764516129032258</v>
      </c>
      <c r="AI21" s="36">
        <v>2.637724550898204</v>
      </c>
      <c r="AJ21" s="36">
        <v>2.8483870967741933</v>
      </c>
      <c r="AK21" s="166">
        <v>2.6549520766773167</v>
      </c>
      <c r="AL21" s="171">
        <v>2.7490013856656548</v>
      </c>
      <c r="AM21" s="42">
        <v>0.0783104807681592</v>
      </c>
      <c r="AN21" s="35">
        <v>5.65</v>
      </c>
      <c r="AO21" s="37">
        <v>5.06</v>
      </c>
      <c r="AP21" s="37">
        <v>5.95</v>
      </c>
      <c r="AQ21" s="37">
        <v>5.78</v>
      </c>
      <c r="AR21" s="37">
        <v>5.51</v>
      </c>
      <c r="AS21" s="37">
        <v>5.22</v>
      </c>
      <c r="AT21" s="37">
        <v>5.66</v>
      </c>
      <c r="AU21" s="37">
        <v>5.8</v>
      </c>
      <c r="AV21" s="36">
        <v>5.5</v>
      </c>
      <c r="AW21" s="166">
        <v>5.4</v>
      </c>
      <c r="AX21" s="171">
        <v>5.552999999999999</v>
      </c>
      <c r="AY21" s="42">
        <v>0.2734572889664836</v>
      </c>
      <c r="AZ21" s="35">
        <v>2.61</v>
      </c>
      <c r="BA21" s="37">
        <v>2.45</v>
      </c>
      <c r="BB21" s="37">
        <v>2.72</v>
      </c>
      <c r="BC21" s="37">
        <v>2.46</v>
      </c>
      <c r="BD21" s="37">
        <v>2.43</v>
      </c>
      <c r="BE21" s="37">
        <v>2.57</v>
      </c>
      <c r="BF21" s="37">
        <v>2.61</v>
      </c>
      <c r="BG21" s="37">
        <v>2.45</v>
      </c>
      <c r="BH21" s="36">
        <v>2.6</v>
      </c>
      <c r="BI21" s="166">
        <v>2.52</v>
      </c>
      <c r="BJ21" s="171">
        <v>2.5420000000000003</v>
      </c>
      <c r="BK21" s="42">
        <v>0.09531235200352138</v>
      </c>
      <c r="BL21" s="35">
        <v>2.164750957854406</v>
      </c>
      <c r="BM21" s="36">
        <v>2.0653061224489795</v>
      </c>
      <c r="BN21" s="36">
        <v>2.1875</v>
      </c>
      <c r="BO21" s="36">
        <v>2.3495934959349594</v>
      </c>
      <c r="BP21" s="36">
        <v>2.267489711934156</v>
      </c>
      <c r="BQ21" s="36">
        <v>2.0311284046692606</v>
      </c>
      <c r="BR21" s="36">
        <v>2.1685823754789273</v>
      </c>
      <c r="BS21" s="36">
        <v>2.36734693877551</v>
      </c>
      <c r="BT21" s="36">
        <v>2.1153846153846154</v>
      </c>
      <c r="BU21" s="166">
        <v>2.142857142857143</v>
      </c>
      <c r="BV21" s="171">
        <v>2.1859939765337955</v>
      </c>
      <c r="BW21" s="42">
        <v>0.11177722095770519</v>
      </c>
      <c r="BX21" s="9">
        <v>29.87</v>
      </c>
      <c r="BY21" s="9">
        <v>53.86</v>
      </c>
      <c r="BZ21" s="29">
        <v>35.81</v>
      </c>
      <c r="CA21" s="31">
        <v>0.6648718900854067</v>
      </c>
      <c r="CB21" s="123">
        <v>28.7</v>
      </c>
      <c r="CC21" s="29">
        <v>7.11</v>
      </c>
      <c r="CD21" s="31">
        <v>0.13200891199405868</v>
      </c>
      <c r="CF21" s="49"/>
    </row>
    <row r="22" spans="1:84" ht="15">
      <c r="A22" s="56" t="s">
        <v>165</v>
      </c>
      <c r="B22" s="57">
        <v>105</v>
      </c>
      <c r="C22" s="58" t="s">
        <v>166</v>
      </c>
      <c r="D22" s="33">
        <v>7.4</v>
      </c>
      <c r="E22" s="36">
        <v>7.27</v>
      </c>
      <c r="F22" s="36">
        <v>6.56</v>
      </c>
      <c r="G22" s="36">
        <v>6.8</v>
      </c>
      <c r="H22" s="36">
        <v>7.46</v>
      </c>
      <c r="I22" s="36">
        <v>6.34</v>
      </c>
      <c r="J22" s="36">
        <v>6.81</v>
      </c>
      <c r="K22" s="36">
        <v>6.81</v>
      </c>
      <c r="L22" s="36">
        <v>6.7</v>
      </c>
      <c r="M22" s="166">
        <v>6.56</v>
      </c>
      <c r="N22" s="171">
        <v>6.871</v>
      </c>
      <c r="O22" s="42">
        <v>0.38050989182642614</v>
      </c>
      <c r="P22" s="35">
        <v>3.45</v>
      </c>
      <c r="Q22" s="36">
        <v>3.47</v>
      </c>
      <c r="R22" s="36">
        <v>3.23</v>
      </c>
      <c r="S22" s="36">
        <v>3.1</v>
      </c>
      <c r="T22" s="36">
        <v>3.33</v>
      </c>
      <c r="U22" s="36">
        <v>3.35</v>
      </c>
      <c r="V22" s="36">
        <v>3.22</v>
      </c>
      <c r="W22" s="36">
        <v>2.9</v>
      </c>
      <c r="X22" s="36">
        <v>3.1</v>
      </c>
      <c r="Y22" s="166">
        <v>3.09</v>
      </c>
      <c r="Z22" s="171">
        <v>3.2239999999999993</v>
      </c>
      <c r="AA22" s="42">
        <v>0.1802590728183644</v>
      </c>
      <c r="AB22" s="35">
        <v>2.1449275362318843</v>
      </c>
      <c r="AC22" s="36">
        <v>2.095100864553314</v>
      </c>
      <c r="AD22" s="36">
        <v>2.0309597523219813</v>
      </c>
      <c r="AE22" s="36">
        <v>2.193548387096774</v>
      </c>
      <c r="AF22" s="36">
        <v>2.24024024024024</v>
      </c>
      <c r="AG22" s="36">
        <v>1.8925373134328358</v>
      </c>
      <c r="AH22" s="36">
        <v>2.1149068322981366</v>
      </c>
      <c r="AI22" s="36">
        <v>2.3482758620689657</v>
      </c>
      <c r="AJ22" s="36">
        <v>2.161290322580645</v>
      </c>
      <c r="AK22" s="166">
        <v>2.1229773462783172</v>
      </c>
      <c r="AL22" s="171">
        <v>2.13447644571031</v>
      </c>
      <c r="AM22" s="42">
        <v>0.12134878985765926</v>
      </c>
      <c r="AN22" s="35">
        <v>4.43</v>
      </c>
      <c r="AO22" s="37">
        <v>4.32</v>
      </c>
      <c r="AP22" s="37">
        <v>4.11</v>
      </c>
      <c r="AQ22" s="37">
        <v>4.68</v>
      </c>
      <c r="AR22" s="37">
        <v>4.27</v>
      </c>
      <c r="AS22" s="37">
        <v>4.08</v>
      </c>
      <c r="AT22" s="37">
        <v>3.93</v>
      </c>
      <c r="AU22" s="37">
        <v>4.19</v>
      </c>
      <c r="AV22" s="36">
        <v>4.45</v>
      </c>
      <c r="AW22" s="166">
        <v>4.27</v>
      </c>
      <c r="AX22" s="171">
        <v>4.273000000000001</v>
      </c>
      <c r="AY22" s="42">
        <v>0.21401194151521014</v>
      </c>
      <c r="AZ22" s="35">
        <v>2.78</v>
      </c>
      <c r="BA22" s="37">
        <v>2.69</v>
      </c>
      <c r="BB22" s="37">
        <v>2.85</v>
      </c>
      <c r="BC22" s="37">
        <v>2.79</v>
      </c>
      <c r="BD22" s="37">
        <v>2.64</v>
      </c>
      <c r="BE22" s="37">
        <v>2.54</v>
      </c>
      <c r="BF22" s="37">
        <v>2.76</v>
      </c>
      <c r="BG22" s="37">
        <v>2.55</v>
      </c>
      <c r="BH22" s="36">
        <v>2.56</v>
      </c>
      <c r="BI22" s="166">
        <v>2.77</v>
      </c>
      <c r="BJ22" s="171">
        <v>2.6929999999999996</v>
      </c>
      <c r="BK22" s="42">
        <v>0.11372969904315335</v>
      </c>
      <c r="BL22" s="35">
        <v>1.5935251798561152</v>
      </c>
      <c r="BM22" s="36">
        <v>1.6059479553903346</v>
      </c>
      <c r="BN22" s="36">
        <v>1.4421052631578948</v>
      </c>
      <c r="BO22" s="36">
        <v>1.6774193548387095</v>
      </c>
      <c r="BP22" s="36">
        <v>1.6174242424242422</v>
      </c>
      <c r="BQ22" s="36">
        <v>1.6062992125984252</v>
      </c>
      <c r="BR22" s="36">
        <v>1.423913043478261</v>
      </c>
      <c r="BS22" s="36">
        <v>1.643137254901961</v>
      </c>
      <c r="BT22" s="36">
        <v>1.73828125</v>
      </c>
      <c r="BU22" s="166">
        <v>1.5415162454873645</v>
      </c>
      <c r="BV22" s="171">
        <v>1.588956900213331</v>
      </c>
      <c r="BW22" s="42">
        <v>0.09748793790387629</v>
      </c>
      <c r="BX22" s="9">
        <v>24.83</v>
      </c>
      <c r="BY22" s="9">
        <v>61.72</v>
      </c>
      <c r="BZ22" s="29">
        <v>42.34</v>
      </c>
      <c r="CA22" s="31">
        <v>0.68600129617628</v>
      </c>
      <c r="CB22" s="123">
        <v>13.86</v>
      </c>
      <c r="CC22" s="29">
        <v>28.48</v>
      </c>
      <c r="CD22" s="31">
        <v>0.46143875567077125</v>
      </c>
      <c r="CF22" s="49"/>
    </row>
    <row r="23" spans="1:84" ht="15">
      <c r="A23" s="56" t="s">
        <v>167</v>
      </c>
      <c r="B23" s="57">
        <v>108</v>
      </c>
      <c r="C23" s="58" t="s">
        <v>168</v>
      </c>
      <c r="D23" s="33">
        <v>8.42</v>
      </c>
      <c r="E23" s="36">
        <v>9.04</v>
      </c>
      <c r="F23" s="36">
        <v>9.57</v>
      </c>
      <c r="G23" s="36">
        <v>9.07</v>
      </c>
      <c r="H23" s="36">
        <v>8.36</v>
      </c>
      <c r="I23" s="36">
        <v>9.05</v>
      </c>
      <c r="J23" s="36">
        <v>9.07</v>
      </c>
      <c r="K23" s="36">
        <v>8.73</v>
      </c>
      <c r="L23" s="36">
        <v>9.01</v>
      </c>
      <c r="M23" s="166">
        <v>8.66</v>
      </c>
      <c r="N23" s="171">
        <v>8.898</v>
      </c>
      <c r="O23" s="42">
        <v>0.3604565006889001</v>
      </c>
      <c r="P23" s="35">
        <v>2.52</v>
      </c>
      <c r="Q23" s="36">
        <v>2.28</v>
      </c>
      <c r="R23" s="36">
        <v>2.42</v>
      </c>
      <c r="S23" s="36">
        <v>2.33</v>
      </c>
      <c r="T23" s="36">
        <v>2.53</v>
      </c>
      <c r="U23" s="36">
        <v>2.48</v>
      </c>
      <c r="V23" s="36">
        <v>2.36</v>
      </c>
      <c r="W23" s="36">
        <v>2.34</v>
      </c>
      <c r="X23" s="36">
        <v>2.51</v>
      </c>
      <c r="Y23" s="166">
        <v>2.57</v>
      </c>
      <c r="Z23" s="171">
        <v>2.434</v>
      </c>
      <c r="AA23" s="42">
        <v>0.10112698288125074</v>
      </c>
      <c r="AB23" s="35">
        <v>3.3412698412698414</v>
      </c>
      <c r="AC23" s="36">
        <v>3.9649122807017543</v>
      </c>
      <c r="AD23" s="36">
        <v>3.9545454545454546</v>
      </c>
      <c r="AE23" s="36">
        <v>3.892703862660944</v>
      </c>
      <c r="AF23" s="36">
        <v>3.3043478260869565</v>
      </c>
      <c r="AG23" s="36">
        <v>3.649193548387097</v>
      </c>
      <c r="AH23" s="36">
        <v>3.843220338983051</v>
      </c>
      <c r="AI23" s="36">
        <v>3.7307692307692313</v>
      </c>
      <c r="AJ23" s="36">
        <v>3.5896414342629486</v>
      </c>
      <c r="AK23" s="166">
        <v>3.3696498054474713</v>
      </c>
      <c r="AL23" s="171">
        <v>3.664025362311475</v>
      </c>
      <c r="AM23" s="42">
        <v>0.2559824816435942</v>
      </c>
      <c r="AN23" s="35">
        <v>5.79</v>
      </c>
      <c r="AO23" s="37">
        <v>5.8</v>
      </c>
      <c r="AP23" s="37">
        <v>6.42</v>
      </c>
      <c r="AQ23" s="37">
        <v>6.28</v>
      </c>
      <c r="AR23" s="37">
        <v>6.11</v>
      </c>
      <c r="AS23" s="37">
        <v>5.89</v>
      </c>
      <c r="AT23" s="37">
        <v>6.29</v>
      </c>
      <c r="AU23" s="37">
        <v>6.11</v>
      </c>
      <c r="AV23" s="36">
        <v>6.31</v>
      </c>
      <c r="AW23" s="166">
        <v>6.05</v>
      </c>
      <c r="AX23" s="171">
        <v>6.1049999999999995</v>
      </c>
      <c r="AY23" s="42">
        <v>0.22302217129446195</v>
      </c>
      <c r="AZ23" s="35">
        <v>1.99</v>
      </c>
      <c r="BA23" s="37">
        <v>1.93</v>
      </c>
      <c r="BB23" s="37">
        <v>1.9</v>
      </c>
      <c r="BC23" s="37">
        <v>2.16</v>
      </c>
      <c r="BD23" s="37">
        <v>2.01</v>
      </c>
      <c r="BE23" s="37">
        <v>2.06</v>
      </c>
      <c r="BF23" s="37">
        <v>1.88</v>
      </c>
      <c r="BG23" s="37">
        <v>2.05</v>
      </c>
      <c r="BH23" s="36">
        <v>2.09</v>
      </c>
      <c r="BI23" s="166">
        <v>2.05</v>
      </c>
      <c r="BJ23" s="171">
        <v>2.012</v>
      </c>
      <c r="BK23" s="42">
        <v>0.08841819822738464</v>
      </c>
      <c r="BL23" s="35">
        <v>2.909547738693467</v>
      </c>
      <c r="BM23" s="36">
        <v>3.005181347150259</v>
      </c>
      <c r="BN23" s="36">
        <v>3.378947368421053</v>
      </c>
      <c r="BO23" s="36">
        <v>2.9074074074074074</v>
      </c>
      <c r="BP23" s="36">
        <v>3.039800995024876</v>
      </c>
      <c r="BQ23" s="36">
        <v>2.8592233009708736</v>
      </c>
      <c r="BR23" s="36">
        <v>3.3457446808510642</v>
      </c>
      <c r="BS23" s="36">
        <v>2.980487804878049</v>
      </c>
      <c r="BT23" s="36">
        <v>3.0191387559808613</v>
      </c>
      <c r="BU23" s="166">
        <v>2.951219512195122</v>
      </c>
      <c r="BV23" s="171">
        <v>3.0396698911573035</v>
      </c>
      <c r="BW23" s="42">
        <v>0.1791070715728008</v>
      </c>
      <c r="BX23" s="9">
        <v>22.23</v>
      </c>
      <c r="BY23" s="9">
        <v>46.82</v>
      </c>
      <c r="BZ23" s="29">
        <v>30.72</v>
      </c>
      <c r="CA23" s="31">
        <v>0.6561298590346005</v>
      </c>
      <c r="CB23" s="123">
        <v>8.36</v>
      </c>
      <c r="CC23" s="29">
        <v>22.36</v>
      </c>
      <c r="CD23" s="31">
        <v>0.4775736864587783</v>
      </c>
      <c r="CF23" s="49"/>
    </row>
    <row r="24" spans="1:84" ht="15">
      <c r="A24" s="56" t="s">
        <v>169</v>
      </c>
      <c r="B24" s="57">
        <v>109</v>
      </c>
      <c r="C24" s="225" t="s">
        <v>88</v>
      </c>
      <c r="D24" s="33">
        <v>7.29</v>
      </c>
      <c r="E24" s="36">
        <v>6.76</v>
      </c>
      <c r="F24" s="36">
        <v>7.66</v>
      </c>
      <c r="G24" s="36">
        <v>6.7</v>
      </c>
      <c r="H24" s="36">
        <v>5.98</v>
      </c>
      <c r="I24" s="36">
        <v>6.88</v>
      </c>
      <c r="J24" s="36">
        <v>7.12</v>
      </c>
      <c r="K24" s="36">
        <v>6.93</v>
      </c>
      <c r="L24" s="36">
        <v>6.92</v>
      </c>
      <c r="M24" s="166">
        <v>7.08</v>
      </c>
      <c r="N24" s="171">
        <v>6.932</v>
      </c>
      <c r="O24" s="42">
        <v>0.4356298122641699</v>
      </c>
      <c r="P24" s="35">
        <v>3.23</v>
      </c>
      <c r="Q24" s="36">
        <v>3.3</v>
      </c>
      <c r="R24" s="36">
        <v>3.28</v>
      </c>
      <c r="S24" s="36">
        <v>3.22</v>
      </c>
      <c r="T24" s="36">
        <v>3.02</v>
      </c>
      <c r="U24" s="36">
        <v>3.03</v>
      </c>
      <c r="V24" s="36">
        <v>2.93</v>
      </c>
      <c r="W24" s="36">
        <v>3.43</v>
      </c>
      <c r="X24" s="36">
        <v>3.06</v>
      </c>
      <c r="Y24" s="166">
        <v>3.12</v>
      </c>
      <c r="Z24" s="171">
        <v>3.162</v>
      </c>
      <c r="AA24" s="42">
        <v>0.1550483795465125</v>
      </c>
      <c r="AB24" s="35">
        <v>2.2569659442724457</v>
      </c>
      <c r="AC24" s="36">
        <v>2.0484848484848484</v>
      </c>
      <c r="AD24" s="36">
        <v>2.3353658536585367</v>
      </c>
      <c r="AE24" s="36">
        <v>2.080745341614907</v>
      </c>
      <c r="AF24" s="36">
        <v>1.980132450331126</v>
      </c>
      <c r="AG24" s="36">
        <v>2.2706270627062706</v>
      </c>
      <c r="AH24" s="36">
        <v>2.4300341296928325</v>
      </c>
      <c r="AI24" s="36">
        <v>2.020408163265306</v>
      </c>
      <c r="AJ24" s="36">
        <v>2.261437908496732</v>
      </c>
      <c r="AK24" s="166">
        <v>2.269230769230769</v>
      </c>
      <c r="AL24" s="171">
        <v>2.1953432471753773</v>
      </c>
      <c r="AM24" s="42">
        <v>0.15114270681048375</v>
      </c>
      <c r="AN24" s="35">
        <v>4.07</v>
      </c>
      <c r="AO24" s="37">
        <v>4.27</v>
      </c>
      <c r="AP24" s="37">
        <v>4.49</v>
      </c>
      <c r="AQ24" s="37">
        <v>4.51</v>
      </c>
      <c r="AR24" s="37">
        <v>5.25</v>
      </c>
      <c r="AS24" s="37">
        <v>4.35</v>
      </c>
      <c r="AT24" s="37">
        <v>4.28</v>
      </c>
      <c r="AU24" s="37">
        <v>3.85</v>
      </c>
      <c r="AV24" s="36">
        <v>4.58</v>
      </c>
      <c r="AW24" s="166">
        <v>4.67</v>
      </c>
      <c r="AX24" s="171">
        <v>4.432</v>
      </c>
      <c r="AY24" s="42">
        <v>0.3775594140146838</v>
      </c>
      <c r="AZ24" s="35">
        <v>2.7</v>
      </c>
      <c r="BA24" s="37">
        <v>2.82</v>
      </c>
      <c r="BB24" s="37">
        <v>2.59</v>
      </c>
      <c r="BC24" s="37">
        <v>2.62</v>
      </c>
      <c r="BD24" s="37">
        <v>2.66</v>
      </c>
      <c r="BE24" s="37">
        <v>2.58</v>
      </c>
      <c r="BF24" s="37">
        <v>2.74</v>
      </c>
      <c r="BG24" s="37">
        <v>2.52</v>
      </c>
      <c r="BH24" s="36">
        <v>2.72</v>
      </c>
      <c r="BI24" s="166">
        <v>2.86</v>
      </c>
      <c r="BJ24" s="171">
        <v>2.681</v>
      </c>
      <c r="BK24" s="42">
        <v>0.1081614020290514</v>
      </c>
      <c r="BL24" s="35">
        <v>1.5074074074074073</v>
      </c>
      <c r="BM24" s="36">
        <v>1.5141843971631206</v>
      </c>
      <c r="BN24" s="36">
        <v>1.7335907335907337</v>
      </c>
      <c r="BO24" s="36">
        <v>1.7213740458015265</v>
      </c>
      <c r="BP24" s="36">
        <v>1.9736842105263157</v>
      </c>
      <c r="BQ24" s="36">
        <v>1.6860465116279069</v>
      </c>
      <c r="BR24" s="36">
        <v>1.5620437956204378</v>
      </c>
      <c r="BS24" s="36">
        <v>1.527777777777778</v>
      </c>
      <c r="BT24" s="36">
        <v>1.6838235294117647</v>
      </c>
      <c r="BU24" s="166">
        <v>1.632867132867133</v>
      </c>
      <c r="BV24" s="171">
        <v>1.6542799541794124</v>
      </c>
      <c r="BW24" s="42">
        <v>0.14175877845880752</v>
      </c>
      <c r="BX24" s="9">
        <v>24.94</v>
      </c>
      <c r="BY24" s="9">
        <v>52.54</v>
      </c>
      <c r="BZ24" s="29">
        <v>34.760000000000005</v>
      </c>
      <c r="CA24" s="31">
        <v>0.6615911686334223</v>
      </c>
      <c r="CB24" s="123">
        <v>6.41</v>
      </c>
      <c r="CC24" s="29">
        <v>28.35</v>
      </c>
      <c r="CD24" s="31">
        <v>0.5395888846593072</v>
      </c>
      <c r="CF24" s="49"/>
    </row>
    <row r="25" spans="1:84" ht="15">
      <c r="A25" s="56" t="s">
        <v>170</v>
      </c>
      <c r="B25" s="57">
        <v>114</v>
      </c>
      <c r="C25" s="58" t="s">
        <v>171</v>
      </c>
      <c r="D25" s="33">
        <v>9.87</v>
      </c>
      <c r="E25" s="36">
        <v>9.46</v>
      </c>
      <c r="F25" s="36">
        <v>9.59</v>
      </c>
      <c r="G25" s="36">
        <v>10.28</v>
      </c>
      <c r="H25" s="36">
        <v>9.78</v>
      </c>
      <c r="I25" s="36">
        <v>9.42</v>
      </c>
      <c r="J25" s="36">
        <v>9.37</v>
      </c>
      <c r="K25" s="36">
        <v>9.79</v>
      </c>
      <c r="L25" s="36">
        <v>10.37</v>
      </c>
      <c r="M25" s="166">
        <v>9.47</v>
      </c>
      <c r="N25" s="171">
        <v>9.74</v>
      </c>
      <c r="O25" s="42">
        <v>0.3531760656291871</v>
      </c>
      <c r="P25" s="35">
        <v>2.33</v>
      </c>
      <c r="Q25" s="36">
        <v>2.05</v>
      </c>
      <c r="R25" s="36">
        <v>2.28</v>
      </c>
      <c r="S25" s="36">
        <v>2.39</v>
      </c>
      <c r="T25" s="36">
        <v>2.36</v>
      </c>
      <c r="U25" s="36">
        <v>2.39</v>
      </c>
      <c r="V25" s="36">
        <v>2.27</v>
      </c>
      <c r="W25" s="36">
        <v>2.26</v>
      </c>
      <c r="X25" s="36">
        <v>2.4</v>
      </c>
      <c r="Y25" s="166">
        <v>2.37</v>
      </c>
      <c r="Z25" s="171">
        <v>2.3099999999999996</v>
      </c>
      <c r="AA25" s="42">
        <v>0.10540925533895047</v>
      </c>
      <c r="AB25" s="35">
        <v>4.236051502145922</v>
      </c>
      <c r="AC25" s="36">
        <v>4.614634146341464</v>
      </c>
      <c r="AD25" s="36">
        <v>4.2061403508771935</v>
      </c>
      <c r="AE25" s="36">
        <v>4.3012552301255225</v>
      </c>
      <c r="AF25" s="36">
        <v>4.1440677966101696</v>
      </c>
      <c r="AG25" s="36">
        <v>3.941422594142259</v>
      </c>
      <c r="AH25" s="36">
        <v>4.127753303964758</v>
      </c>
      <c r="AI25" s="36">
        <v>4.331858407079646</v>
      </c>
      <c r="AJ25" s="36">
        <v>4.320833333333333</v>
      </c>
      <c r="AK25" s="166">
        <v>3.9957805907173</v>
      </c>
      <c r="AL25" s="171">
        <v>4.221979725533757</v>
      </c>
      <c r="AM25" s="42">
        <v>0.1907830649031436</v>
      </c>
      <c r="AN25" s="35">
        <v>7.13</v>
      </c>
      <c r="AO25" s="37">
        <v>6.41</v>
      </c>
      <c r="AP25" s="37">
        <v>6.45</v>
      </c>
      <c r="AQ25" s="37">
        <v>6.38</v>
      </c>
      <c r="AR25" s="37">
        <v>6.37</v>
      </c>
      <c r="AS25" s="37">
        <v>6.52</v>
      </c>
      <c r="AT25" s="37">
        <v>6.33</v>
      </c>
      <c r="AU25" s="37">
        <v>6.78</v>
      </c>
      <c r="AV25" s="36">
        <v>7.12</v>
      </c>
      <c r="AW25" s="166">
        <v>6.9</v>
      </c>
      <c r="AX25" s="171">
        <v>6.6389999999999985</v>
      </c>
      <c r="AY25" s="42">
        <v>0.3158216796443106</v>
      </c>
      <c r="AZ25" s="35">
        <v>1.65</v>
      </c>
      <c r="BA25" s="37">
        <v>1.8</v>
      </c>
      <c r="BB25" s="37">
        <v>1.95</v>
      </c>
      <c r="BC25" s="37">
        <v>1.99</v>
      </c>
      <c r="BD25" s="37">
        <v>1.93</v>
      </c>
      <c r="BE25" s="37">
        <v>1.93</v>
      </c>
      <c r="BF25" s="37">
        <v>1.68</v>
      </c>
      <c r="BG25" s="37">
        <v>1.94</v>
      </c>
      <c r="BH25" s="36">
        <v>1.89</v>
      </c>
      <c r="BI25" s="166">
        <v>1.97</v>
      </c>
      <c r="BJ25" s="171">
        <v>1.8729999999999998</v>
      </c>
      <c r="BK25" s="42">
        <v>0.12138551991257111</v>
      </c>
      <c r="BL25" s="35">
        <v>4.321212121212121</v>
      </c>
      <c r="BM25" s="36">
        <v>3.561111111111111</v>
      </c>
      <c r="BN25" s="36">
        <v>3.307692307692308</v>
      </c>
      <c r="BO25" s="36">
        <v>3.2060301507537687</v>
      </c>
      <c r="BP25" s="36">
        <v>3.300518134715026</v>
      </c>
      <c r="BQ25" s="36">
        <v>3.378238341968912</v>
      </c>
      <c r="BR25" s="36">
        <v>3.7678571428571432</v>
      </c>
      <c r="BS25" s="36">
        <v>3.4948453608247423</v>
      </c>
      <c r="BT25" s="36">
        <v>3.7671957671957674</v>
      </c>
      <c r="BU25" s="166">
        <v>3.50253807106599</v>
      </c>
      <c r="BV25" s="171">
        <v>3.5607238509396892</v>
      </c>
      <c r="BW25" s="42">
        <v>0.3270140212802256</v>
      </c>
      <c r="BX25" s="9">
        <v>24.43</v>
      </c>
      <c r="BY25" s="9">
        <v>65.39</v>
      </c>
      <c r="BZ25" s="29">
        <v>41.42</v>
      </c>
      <c r="CA25" s="31">
        <v>0.6334301881021563</v>
      </c>
      <c r="CB25" s="123">
        <v>10.07</v>
      </c>
      <c r="CC25" s="29">
        <v>31.35</v>
      </c>
      <c r="CD25" s="31">
        <v>0.47943110567365044</v>
      </c>
      <c r="CF25" s="49"/>
    </row>
    <row r="26" spans="1:84" ht="15">
      <c r="A26" s="56" t="s">
        <v>172</v>
      </c>
      <c r="B26" s="57">
        <v>118</v>
      </c>
      <c r="C26" s="58" t="s">
        <v>548</v>
      </c>
      <c r="D26" s="33"/>
      <c r="E26" s="36"/>
      <c r="F26" s="36"/>
      <c r="G26" s="36"/>
      <c r="H26" s="36"/>
      <c r="I26" s="36"/>
      <c r="J26" s="36"/>
      <c r="K26" s="36"/>
      <c r="L26" s="36"/>
      <c r="M26" s="166"/>
      <c r="N26" s="171" t="e">
        <v>#DIV/0!</v>
      </c>
      <c r="O26" s="42" t="e">
        <v>#DIV/0!</v>
      </c>
      <c r="P26" s="35"/>
      <c r="Q26" s="36"/>
      <c r="R26" s="36"/>
      <c r="S26" s="36"/>
      <c r="T26" s="36"/>
      <c r="U26" s="36"/>
      <c r="V26" s="36"/>
      <c r="W26" s="36"/>
      <c r="X26" s="36"/>
      <c r="Y26" s="166"/>
      <c r="Z26" s="171" t="e">
        <v>#DIV/0!</v>
      </c>
      <c r="AA26" s="42" t="e">
        <v>#DIV/0!</v>
      </c>
      <c r="AB26" s="35"/>
      <c r="AC26" s="36"/>
      <c r="AD26" s="36"/>
      <c r="AE26" s="36"/>
      <c r="AF26" s="36"/>
      <c r="AG26" s="36"/>
      <c r="AH26" s="36"/>
      <c r="AI26" s="36"/>
      <c r="AJ26" s="36"/>
      <c r="AK26" s="166"/>
      <c r="AL26" s="171" t="e">
        <v>#DIV/0!</v>
      </c>
      <c r="AM26" s="42" t="e">
        <v>#DIV/0!</v>
      </c>
      <c r="AN26" s="35"/>
      <c r="AO26" s="37"/>
      <c r="AP26" s="37"/>
      <c r="AQ26" s="37"/>
      <c r="AR26" s="37"/>
      <c r="AS26" s="37"/>
      <c r="AT26" s="37"/>
      <c r="AU26" s="37"/>
      <c r="AV26" s="36"/>
      <c r="AW26" s="166"/>
      <c r="AX26" s="171" t="e">
        <v>#DIV/0!</v>
      </c>
      <c r="AY26" s="42" t="e">
        <v>#DIV/0!</v>
      </c>
      <c r="AZ26" s="35"/>
      <c r="BA26" s="37"/>
      <c r="BB26" s="37"/>
      <c r="BC26" s="37"/>
      <c r="BD26" s="37"/>
      <c r="BE26" s="37"/>
      <c r="BF26" s="37"/>
      <c r="BG26" s="37"/>
      <c r="BH26" s="36"/>
      <c r="BI26" s="166"/>
      <c r="BJ26" s="171" t="e">
        <v>#DIV/0!</v>
      </c>
      <c r="BK26" s="42" t="e">
        <v>#DIV/0!</v>
      </c>
      <c r="BL26" s="35"/>
      <c r="BM26" s="36"/>
      <c r="BN26" s="36"/>
      <c r="BO26" s="36"/>
      <c r="BP26" s="36"/>
      <c r="BQ26" s="36"/>
      <c r="BR26" s="36"/>
      <c r="BS26" s="36"/>
      <c r="BT26" s="36"/>
      <c r="BU26" s="166"/>
      <c r="BV26" s="171" t="e">
        <v>#DIV/0!</v>
      </c>
      <c r="BW26" s="42" t="e">
        <v>#DIV/0!</v>
      </c>
      <c r="BX26" s="9" t="e">
        <v>#N/A</v>
      </c>
      <c r="BY26" s="9">
        <v>74.71</v>
      </c>
      <c r="BZ26" s="29">
        <v>46.42</v>
      </c>
      <c r="CA26" s="31">
        <v>0.6213358318832821</v>
      </c>
      <c r="CB26" s="123">
        <v>4.34</v>
      </c>
      <c r="CC26" s="29">
        <v>42.08</v>
      </c>
      <c r="CD26" s="31">
        <v>0.5632445455762282</v>
      </c>
      <c r="CF26" s="49"/>
    </row>
    <row r="27" spans="1:84" ht="15">
      <c r="A27" s="56" t="s">
        <v>173</v>
      </c>
      <c r="B27" s="57">
        <v>121</v>
      </c>
      <c r="C27" s="58" t="s">
        <v>549</v>
      </c>
      <c r="D27" s="33"/>
      <c r="E27" s="36"/>
      <c r="F27" s="36"/>
      <c r="G27" s="36"/>
      <c r="H27" s="36"/>
      <c r="I27" s="36"/>
      <c r="J27" s="36"/>
      <c r="K27" s="36"/>
      <c r="L27" s="36"/>
      <c r="M27" s="166"/>
      <c r="N27" s="171" t="e">
        <v>#DIV/0!</v>
      </c>
      <c r="O27" s="42" t="e">
        <v>#DIV/0!</v>
      </c>
      <c r="P27" s="35"/>
      <c r="Q27" s="36"/>
      <c r="R27" s="36"/>
      <c r="S27" s="36"/>
      <c r="T27" s="36"/>
      <c r="U27" s="36"/>
      <c r="V27" s="36"/>
      <c r="W27" s="36"/>
      <c r="X27" s="36"/>
      <c r="Y27" s="166"/>
      <c r="Z27" s="171" t="e">
        <v>#DIV/0!</v>
      </c>
      <c r="AA27" s="42" t="e">
        <v>#DIV/0!</v>
      </c>
      <c r="AB27" s="35"/>
      <c r="AC27" s="36"/>
      <c r="AD27" s="36"/>
      <c r="AE27" s="36"/>
      <c r="AF27" s="36"/>
      <c r="AG27" s="36"/>
      <c r="AH27" s="36"/>
      <c r="AI27" s="36"/>
      <c r="AJ27" s="36"/>
      <c r="AK27" s="166"/>
      <c r="AL27" s="171" t="e">
        <v>#DIV/0!</v>
      </c>
      <c r="AM27" s="42" t="e">
        <v>#DIV/0!</v>
      </c>
      <c r="AN27" s="35"/>
      <c r="AO27" s="37"/>
      <c r="AP27" s="37"/>
      <c r="AQ27" s="37"/>
      <c r="AR27" s="37"/>
      <c r="AS27" s="37"/>
      <c r="AT27" s="37"/>
      <c r="AU27" s="37"/>
      <c r="AV27" s="36"/>
      <c r="AW27" s="166"/>
      <c r="AX27" s="171" t="e">
        <v>#DIV/0!</v>
      </c>
      <c r="AY27" s="42" t="e">
        <v>#DIV/0!</v>
      </c>
      <c r="AZ27" s="35"/>
      <c r="BA27" s="37"/>
      <c r="BB27" s="37"/>
      <c r="BC27" s="37"/>
      <c r="BD27" s="37"/>
      <c r="BE27" s="37"/>
      <c r="BF27" s="37"/>
      <c r="BG27" s="37"/>
      <c r="BH27" s="36"/>
      <c r="BI27" s="166"/>
      <c r="BJ27" s="171" t="e">
        <v>#DIV/0!</v>
      </c>
      <c r="BK27" s="42" t="e">
        <v>#DIV/0!</v>
      </c>
      <c r="BL27" s="35"/>
      <c r="BM27" s="36"/>
      <c r="BN27" s="36"/>
      <c r="BO27" s="36"/>
      <c r="BP27" s="36"/>
      <c r="BQ27" s="36"/>
      <c r="BR27" s="36"/>
      <c r="BS27" s="36"/>
      <c r="BT27" s="36"/>
      <c r="BU27" s="166"/>
      <c r="BV27" s="171" t="e">
        <v>#DIV/0!</v>
      </c>
      <c r="BW27" s="42" t="e">
        <v>#DIV/0!</v>
      </c>
      <c r="BX27" s="9" t="e">
        <v>#N/A</v>
      </c>
      <c r="BY27" s="9">
        <v>77.37</v>
      </c>
      <c r="BZ27" s="29">
        <v>50.83</v>
      </c>
      <c r="CA27" s="31">
        <v>0.6569729869458446</v>
      </c>
      <c r="CB27" s="123">
        <v>3.47</v>
      </c>
      <c r="CC27" s="29">
        <v>47.36</v>
      </c>
      <c r="CD27" s="31">
        <v>0.6121235621041747</v>
      </c>
      <c r="CF27" s="49"/>
    </row>
    <row r="28" spans="1:84" ht="15">
      <c r="A28" s="56" t="s">
        <v>174</v>
      </c>
      <c r="B28" s="57">
        <v>122</v>
      </c>
      <c r="C28" s="58" t="s">
        <v>550</v>
      </c>
      <c r="D28" s="33"/>
      <c r="E28" s="36"/>
      <c r="F28" s="36"/>
      <c r="G28" s="36"/>
      <c r="H28" s="36"/>
      <c r="I28" s="36"/>
      <c r="J28" s="36"/>
      <c r="K28" s="36"/>
      <c r="L28" s="36"/>
      <c r="M28" s="166"/>
      <c r="N28" s="171" t="e">
        <v>#DIV/0!</v>
      </c>
      <c r="O28" s="42" t="e">
        <v>#DIV/0!</v>
      </c>
      <c r="P28" s="35"/>
      <c r="Q28" s="36"/>
      <c r="R28" s="36"/>
      <c r="S28" s="36"/>
      <c r="T28" s="36"/>
      <c r="U28" s="36"/>
      <c r="V28" s="36"/>
      <c r="W28" s="36"/>
      <c r="X28" s="36"/>
      <c r="Y28" s="166"/>
      <c r="Z28" s="171" t="e">
        <v>#DIV/0!</v>
      </c>
      <c r="AA28" s="42" t="e">
        <v>#DIV/0!</v>
      </c>
      <c r="AB28" s="35"/>
      <c r="AC28" s="36"/>
      <c r="AD28" s="36"/>
      <c r="AE28" s="36"/>
      <c r="AF28" s="36"/>
      <c r="AG28" s="36"/>
      <c r="AH28" s="36"/>
      <c r="AI28" s="36"/>
      <c r="AJ28" s="36"/>
      <c r="AK28" s="166"/>
      <c r="AL28" s="171" t="e">
        <v>#DIV/0!</v>
      </c>
      <c r="AM28" s="42" t="e">
        <v>#DIV/0!</v>
      </c>
      <c r="AN28" s="35"/>
      <c r="AO28" s="37"/>
      <c r="AP28" s="37"/>
      <c r="AQ28" s="37"/>
      <c r="AR28" s="37"/>
      <c r="AS28" s="37"/>
      <c r="AT28" s="37"/>
      <c r="AU28" s="37"/>
      <c r="AV28" s="36"/>
      <c r="AW28" s="166"/>
      <c r="AX28" s="171" t="e">
        <v>#DIV/0!</v>
      </c>
      <c r="AY28" s="42" t="e">
        <v>#DIV/0!</v>
      </c>
      <c r="AZ28" s="35"/>
      <c r="BA28" s="37"/>
      <c r="BB28" s="37"/>
      <c r="BC28" s="37"/>
      <c r="BD28" s="37"/>
      <c r="BE28" s="37"/>
      <c r="BF28" s="37"/>
      <c r="BG28" s="37"/>
      <c r="BH28" s="36"/>
      <c r="BI28" s="166"/>
      <c r="BJ28" s="171" t="e">
        <v>#DIV/0!</v>
      </c>
      <c r="BK28" s="42" t="e">
        <v>#DIV/0!</v>
      </c>
      <c r="BL28" s="35"/>
      <c r="BM28" s="36"/>
      <c r="BN28" s="36"/>
      <c r="BO28" s="36"/>
      <c r="BP28" s="36"/>
      <c r="BQ28" s="36"/>
      <c r="BR28" s="36"/>
      <c r="BS28" s="36"/>
      <c r="BT28" s="36"/>
      <c r="BU28" s="166"/>
      <c r="BV28" s="171" t="e">
        <v>#DIV/0!</v>
      </c>
      <c r="BW28" s="42" t="e">
        <v>#DIV/0!</v>
      </c>
      <c r="BX28" s="9" t="e">
        <v>#N/A</v>
      </c>
      <c r="BY28" s="9">
        <v>72.54</v>
      </c>
      <c r="BZ28" s="29">
        <v>46.28</v>
      </c>
      <c r="CA28" s="31">
        <v>0.6379928315412186</v>
      </c>
      <c r="CB28" s="123">
        <v>18.99</v>
      </c>
      <c r="CC28" s="29">
        <v>27.29</v>
      </c>
      <c r="CD28" s="31">
        <v>0.37620623104494066</v>
      </c>
      <c r="CF28" s="49"/>
    </row>
    <row r="29" spans="1:84" ht="15">
      <c r="A29" s="56" t="s">
        <v>175</v>
      </c>
      <c r="B29" s="57">
        <v>123</v>
      </c>
      <c r="C29" s="58" t="s">
        <v>176</v>
      </c>
      <c r="D29" s="33">
        <v>9.18</v>
      </c>
      <c r="E29" s="36">
        <v>9.3</v>
      </c>
      <c r="F29" s="36">
        <v>9.32</v>
      </c>
      <c r="G29" s="36">
        <v>9.19</v>
      </c>
      <c r="H29" s="36">
        <v>8.92</v>
      </c>
      <c r="I29" s="36">
        <v>9.33</v>
      </c>
      <c r="J29" s="36">
        <v>9.54</v>
      </c>
      <c r="K29" s="36">
        <v>9.67</v>
      </c>
      <c r="L29" s="36">
        <v>9.56</v>
      </c>
      <c r="M29" s="166">
        <v>9.93</v>
      </c>
      <c r="N29" s="171">
        <v>9.394</v>
      </c>
      <c r="O29" s="42">
        <v>0.28729388747028806</v>
      </c>
      <c r="P29" s="35">
        <v>2.51</v>
      </c>
      <c r="Q29" s="36">
        <v>2.57</v>
      </c>
      <c r="R29" s="36">
        <v>2.7</v>
      </c>
      <c r="S29" s="36">
        <v>2.78</v>
      </c>
      <c r="T29" s="36">
        <v>2.32</v>
      </c>
      <c r="U29" s="36">
        <v>2.42</v>
      </c>
      <c r="V29" s="36">
        <v>2.65</v>
      </c>
      <c r="W29" s="36">
        <v>2.68</v>
      </c>
      <c r="X29" s="36">
        <v>2.55</v>
      </c>
      <c r="Y29" s="166">
        <v>2.5</v>
      </c>
      <c r="Z29" s="171">
        <v>2.568</v>
      </c>
      <c r="AA29" s="42">
        <v>0.1387884080974377</v>
      </c>
      <c r="AB29" s="35">
        <v>3.657370517928287</v>
      </c>
      <c r="AC29" s="36">
        <v>3.618677042801557</v>
      </c>
      <c r="AD29" s="36">
        <v>3.4518518518518517</v>
      </c>
      <c r="AE29" s="36">
        <v>3.305755395683453</v>
      </c>
      <c r="AF29" s="36">
        <v>3.844827586206897</v>
      </c>
      <c r="AG29" s="36">
        <v>3.855371900826446</v>
      </c>
      <c r="AH29" s="36">
        <v>3.5999999999999996</v>
      </c>
      <c r="AI29" s="36">
        <v>3.6082089552238803</v>
      </c>
      <c r="AJ29" s="36">
        <v>3.7490196078431377</v>
      </c>
      <c r="AK29" s="166">
        <v>3.972</v>
      </c>
      <c r="AL29" s="171">
        <v>3.666308285836551</v>
      </c>
      <c r="AM29" s="42">
        <v>0.1983301587100716</v>
      </c>
      <c r="AN29" s="35">
        <v>5.76</v>
      </c>
      <c r="AO29" s="37">
        <v>6.02</v>
      </c>
      <c r="AP29" s="37">
        <v>6.27</v>
      </c>
      <c r="AQ29" s="37">
        <v>6.25</v>
      </c>
      <c r="AR29" s="37">
        <v>6.27</v>
      </c>
      <c r="AS29" s="37">
        <v>5.9</v>
      </c>
      <c r="AT29" s="37">
        <v>5.71</v>
      </c>
      <c r="AU29" s="37">
        <v>5.9</v>
      </c>
      <c r="AV29" s="36">
        <v>5.69</v>
      </c>
      <c r="AW29" s="166">
        <v>5.91</v>
      </c>
      <c r="AX29" s="171">
        <v>5.967999999999999</v>
      </c>
      <c r="AY29" s="42">
        <v>0.22714655083351318</v>
      </c>
      <c r="AZ29" s="35">
        <v>2.02</v>
      </c>
      <c r="BA29" s="37">
        <v>1.93</v>
      </c>
      <c r="BB29" s="37">
        <v>1.94</v>
      </c>
      <c r="BC29" s="37">
        <v>2.06</v>
      </c>
      <c r="BD29" s="37">
        <v>2</v>
      </c>
      <c r="BE29" s="37">
        <v>1.94</v>
      </c>
      <c r="BF29" s="37">
        <v>1.97</v>
      </c>
      <c r="BG29" s="37">
        <v>1.96</v>
      </c>
      <c r="BH29" s="36">
        <v>1.8</v>
      </c>
      <c r="BI29" s="166">
        <v>1.97</v>
      </c>
      <c r="BJ29" s="171">
        <v>1.959</v>
      </c>
      <c r="BK29" s="42">
        <v>0.06887186169498666</v>
      </c>
      <c r="BL29" s="35">
        <v>2.8514851485148514</v>
      </c>
      <c r="BM29" s="36">
        <v>3.1191709844559585</v>
      </c>
      <c r="BN29" s="36">
        <v>3.231958762886598</v>
      </c>
      <c r="BO29" s="36">
        <v>3.0339805825242716</v>
      </c>
      <c r="BP29" s="36">
        <v>3.135</v>
      </c>
      <c r="BQ29" s="36">
        <v>3.041237113402062</v>
      </c>
      <c r="BR29" s="36">
        <v>2.8984771573604062</v>
      </c>
      <c r="BS29" s="36">
        <v>3.0102040816326534</v>
      </c>
      <c r="BT29" s="36">
        <v>3.1611111111111114</v>
      </c>
      <c r="BU29" s="166">
        <v>3</v>
      </c>
      <c r="BV29" s="171">
        <v>3.0482624941887915</v>
      </c>
      <c r="BW29" s="42">
        <v>0.11748217328975341</v>
      </c>
      <c r="BX29" s="9">
        <v>21.18</v>
      </c>
      <c r="BY29" s="9">
        <v>57.9</v>
      </c>
      <c r="BZ29" s="29">
        <v>36.08</v>
      </c>
      <c r="CA29" s="31">
        <v>0.6231433506044904</v>
      </c>
      <c r="CB29" s="123">
        <v>7.11</v>
      </c>
      <c r="CC29" s="29">
        <v>28.97</v>
      </c>
      <c r="CD29" s="31">
        <v>0.5003454231433506</v>
      </c>
      <c r="CF29" s="49"/>
    </row>
    <row r="30" spans="1:84" ht="15">
      <c r="A30" s="56" t="s">
        <v>177</v>
      </c>
      <c r="B30" s="57">
        <v>124</v>
      </c>
      <c r="C30" s="58" t="s">
        <v>178</v>
      </c>
      <c r="D30" s="33">
        <v>8.65</v>
      </c>
      <c r="E30" s="36">
        <v>9.53</v>
      </c>
      <c r="F30" s="36">
        <v>8.59</v>
      </c>
      <c r="G30" s="36">
        <v>8.89</v>
      </c>
      <c r="H30" s="36">
        <v>8.55</v>
      </c>
      <c r="I30" s="36">
        <v>9.34</v>
      </c>
      <c r="J30" s="36">
        <v>8.78</v>
      </c>
      <c r="K30" s="36">
        <v>9.13</v>
      </c>
      <c r="L30" s="36">
        <v>9.03</v>
      </c>
      <c r="M30" s="166">
        <v>9.11</v>
      </c>
      <c r="N30" s="171">
        <v>8.959999999999999</v>
      </c>
      <c r="O30" s="42">
        <v>0.32727833889690483</v>
      </c>
      <c r="P30" s="35">
        <v>3.48</v>
      </c>
      <c r="Q30" s="36">
        <v>3.62</v>
      </c>
      <c r="R30" s="36">
        <v>2.92</v>
      </c>
      <c r="S30" s="36">
        <v>3.7</v>
      </c>
      <c r="T30" s="36">
        <v>3.48</v>
      </c>
      <c r="U30" s="36">
        <v>3.4</v>
      </c>
      <c r="V30" s="36">
        <v>3.39</v>
      </c>
      <c r="W30" s="36">
        <v>3.29</v>
      </c>
      <c r="X30" s="36">
        <v>3.42</v>
      </c>
      <c r="Y30" s="166">
        <v>3.26</v>
      </c>
      <c r="Z30" s="171">
        <v>3.3959999999999995</v>
      </c>
      <c r="AA30" s="42">
        <v>0.2143828351338008</v>
      </c>
      <c r="AB30" s="35">
        <v>2.485632183908046</v>
      </c>
      <c r="AC30" s="36">
        <v>2.6325966850828726</v>
      </c>
      <c r="AD30" s="36">
        <v>2.941780821917808</v>
      </c>
      <c r="AE30" s="36">
        <v>2.402702702702703</v>
      </c>
      <c r="AF30" s="36">
        <v>2.4568965517241383</v>
      </c>
      <c r="AG30" s="36">
        <v>2.7470588235294118</v>
      </c>
      <c r="AH30" s="36">
        <v>2.589970501474926</v>
      </c>
      <c r="AI30" s="36">
        <v>2.7750759878419453</v>
      </c>
      <c r="AJ30" s="36">
        <v>2.6403508771929824</v>
      </c>
      <c r="AK30" s="166">
        <v>2.794478527607362</v>
      </c>
      <c r="AL30" s="171">
        <v>2.6466543662982196</v>
      </c>
      <c r="AM30" s="42">
        <v>0.170105775549325</v>
      </c>
      <c r="AN30" s="35">
        <v>5.72</v>
      </c>
      <c r="AO30" s="37">
        <v>6</v>
      </c>
      <c r="AP30" s="37">
        <v>5.67</v>
      </c>
      <c r="AQ30" s="37">
        <v>5.87</v>
      </c>
      <c r="AR30" s="37">
        <v>5.66</v>
      </c>
      <c r="AS30" s="37">
        <v>5.93</v>
      </c>
      <c r="AT30" s="37">
        <v>5.77</v>
      </c>
      <c r="AU30" s="37">
        <v>5.57</v>
      </c>
      <c r="AV30" s="36">
        <v>5.93</v>
      </c>
      <c r="AW30" s="166">
        <v>5.85</v>
      </c>
      <c r="AX30" s="171">
        <v>5.797000000000001</v>
      </c>
      <c r="AY30" s="42">
        <v>0.14055841015979864</v>
      </c>
      <c r="AZ30" s="35">
        <v>2.52</v>
      </c>
      <c r="BA30" s="37">
        <v>2.81</v>
      </c>
      <c r="BB30" s="37">
        <v>2.48</v>
      </c>
      <c r="BC30" s="37">
        <v>2.62</v>
      </c>
      <c r="BD30" s="37">
        <v>2.77</v>
      </c>
      <c r="BE30" s="37">
        <v>2.82</v>
      </c>
      <c r="BF30" s="37">
        <v>2.41</v>
      </c>
      <c r="BG30" s="37">
        <v>2.66</v>
      </c>
      <c r="BH30" s="36">
        <v>2.73</v>
      </c>
      <c r="BI30" s="166">
        <v>2.72</v>
      </c>
      <c r="BJ30" s="171">
        <v>2.654</v>
      </c>
      <c r="BK30" s="42">
        <v>0.1431549277298353</v>
      </c>
      <c r="BL30" s="35">
        <v>2.2698412698412698</v>
      </c>
      <c r="BM30" s="36">
        <v>2.1352313167259784</v>
      </c>
      <c r="BN30" s="36">
        <v>2.286290322580645</v>
      </c>
      <c r="BO30" s="36">
        <v>2.2404580152671754</v>
      </c>
      <c r="BP30" s="36">
        <v>2.0433212996389893</v>
      </c>
      <c r="BQ30" s="36">
        <v>2.102836879432624</v>
      </c>
      <c r="BR30" s="36">
        <v>2.394190871369294</v>
      </c>
      <c r="BS30" s="36">
        <v>2.093984962406015</v>
      </c>
      <c r="BT30" s="36">
        <v>2.172161172161172</v>
      </c>
      <c r="BU30" s="166">
        <v>2.1507352941176467</v>
      </c>
      <c r="BV30" s="171">
        <v>2.1889051403540813</v>
      </c>
      <c r="BW30" s="42">
        <v>0.10701239721350338</v>
      </c>
      <c r="BX30" s="9">
        <v>35.29</v>
      </c>
      <c r="BY30" s="9">
        <v>76.92</v>
      </c>
      <c r="BZ30" s="29">
        <v>35.58</v>
      </c>
      <c r="CA30" s="31">
        <v>0.46255850234009355</v>
      </c>
      <c r="CB30" s="123">
        <v>26.93</v>
      </c>
      <c r="CC30" s="29">
        <v>8.65</v>
      </c>
      <c r="CD30" s="31">
        <v>0.1124544981799272</v>
      </c>
      <c r="CF30" s="49"/>
    </row>
    <row r="31" spans="1:84" ht="15">
      <c r="A31" s="56" t="s">
        <v>179</v>
      </c>
      <c r="B31" s="57">
        <v>127</v>
      </c>
      <c r="C31" s="58" t="s">
        <v>180</v>
      </c>
      <c r="D31" s="33">
        <v>8.77</v>
      </c>
      <c r="E31" s="36">
        <v>9.18</v>
      </c>
      <c r="F31" s="36">
        <v>9.56</v>
      </c>
      <c r="G31" s="36">
        <v>9.06</v>
      </c>
      <c r="H31" s="36">
        <v>9.07</v>
      </c>
      <c r="I31" s="36">
        <v>9.64</v>
      </c>
      <c r="J31" s="36">
        <v>8.83</v>
      </c>
      <c r="K31" s="36">
        <v>9.25</v>
      </c>
      <c r="L31" s="36">
        <v>9.29</v>
      </c>
      <c r="M31" s="166">
        <v>9.12</v>
      </c>
      <c r="N31" s="171">
        <v>9.177000000000001</v>
      </c>
      <c r="O31" s="42">
        <v>0.2776108387252399</v>
      </c>
      <c r="P31" s="35">
        <v>2.77</v>
      </c>
      <c r="Q31" s="36">
        <v>2.54</v>
      </c>
      <c r="R31" s="36">
        <v>3.01</v>
      </c>
      <c r="S31" s="36">
        <v>2.85</v>
      </c>
      <c r="T31" s="36">
        <v>2.6</v>
      </c>
      <c r="U31" s="36">
        <v>2.84</v>
      </c>
      <c r="V31" s="36">
        <v>2.91</v>
      </c>
      <c r="W31" s="36">
        <v>2.88</v>
      </c>
      <c r="X31" s="36">
        <v>2.78</v>
      </c>
      <c r="Y31" s="166">
        <v>2.61</v>
      </c>
      <c r="Z31" s="171">
        <v>2.779</v>
      </c>
      <c r="AA31" s="42">
        <v>0.15176370522039276</v>
      </c>
      <c r="AB31" s="35">
        <v>3.166064981949458</v>
      </c>
      <c r="AC31" s="36">
        <v>3.6141732283464565</v>
      </c>
      <c r="AD31" s="36">
        <v>3.1760797342192695</v>
      </c>
      <c r="AE31" s="36">
        <v>3.1789473684210527</v>
      </c>
      <c r="AF31" s="36">
        <v>3.4884615384615385</v>
      </c>
      <c r="AG31" s="36">
        <v>3.394366197183099</v>
      </c>
      <c r="AH31" s="36">
        <v>3.0343642611683848</v>
      </c>
      <c r="AI31" s="36">
        <v>3.211805555555556</v>
      </c>
      <c r="AJ31" s="36">
        <v>3.341726618705036</v>
      </c>
      <c r="AK31" s="166">
        <v>3.494252873563218</v>
      </c>
      <c r="AL31" s="171">
        <v>3.3100242357573073</v>
      </c>
      <c r="AM31" s="42">
        <v>0.18495859937644327</v>
      </c>
      <c r="AN31" s="35">
        <v>6.07</v>
      </c>
      <c r="AO31" s="37">
        <v>6.04</v>
      </c>
      <c r="AP31" s="37">
        <v>6.04</v>
      </c>
      <c r="AQ31" s="37">
        <v>6.3</v>
      </c>
      <c r="AR31" s="37">
        <v>5.85</v>
      </c>
      <c r="AS31" s="37">
        <v>5.86</v>
      </c>
      <c r="AT31" s="37">
        <v>6.08</v>
      </c>
      <c r="AU31" s="37">
        <v>6.02</v>
      </c>
      <c r="AV31" s="36">
        <v>6.28</v>
      </c>
      <c r="AW31" s="166">
        <v>6.14</v>
      </c>
      <c r="AX31" s="171">
        <v>6.068</v>
      </c>
      <c r="AY31" s="42">
        <v>0.14860835926843513</v>
      </c>
      <c r="AZ31" s="35">
        <v>2.35</v>
      </c>
      <c r="BA31" s="37">
        <v>2.5</v>
      </c>
      <c r="BB31" s="37">
        <v>2.34</v>
      </c>
      <c r="BC31" s="37">
        <v>2.42</v>
      </c>
      <c r="BD31" s="37">
        <v>2.57</v>
      </c>
      <c r="BE31" s="37">
        <v>2.37</v>
      </c>
      <c r="BF31" s="37">
        <v>2.54</v>
      </c>
      <c r="BG31" s="37">
        <v>2.3</v>
      </c>
      <c r="BH31" s="36">
        <v>2.49</v>
      </c>
      <c r="BI31" s="166">
        <v>2.17</v>
      </c>
      <c r="BJ31" s="171">
        <v>2.4050000000000002</v>
      </c>
      <c r="BK31" s="42">
        <v>0.12322066926181871</v>
      </c>
      <c r="BL31" s="35">
        <v>2.5829787234042554</v>
      </c>
      <c r="BM31" s="36">
        <v>2.416</v>
      </c>
      <c r="BN31" s="36">
        <v>2.5811965811965814</v>
      </c>
      <c r="BO31" s="36">
        <v>2.603305785123967</v>
      </c>
      <c r="BP31" s="36">
        <v>2.2762645914396886</v>
      </c>
      <c r="BQ31" s="36">
        <v>2.4725738396624473</v>
      </c>
      <c r="BR31" s="36">
        <v>2.393700787401575</v>
      </c>
      <c r="BS31" s="36">
        <v>2.617391304347826</v>
      </c>
      <c r="BT31" s="36">
        <v>2.5220883534136544</v>
      </c>
      <c r="BU31" s="166">
        <v>2.8294930875576036</v>
      </c>
      <c r="BV31" s="171">
        <v>2.52949930535476</v>
      </c>
      <c r="BW31" s="42">
        <v>0.15182149853860463</v>
      </c>
      <c r="BX31" s="9">
        <v>28.25</v>
      </c>
      <c r="BY31" s="9">
        <v>57</v>
      </c>
      <c r="BZ31" s="29">
        <v>38.5</v>
      </c>
      <c r="CA31" s="31">
        <v>0.6754385964912281</v>
      </c>
      <c r="CB31" s="123">
        <v>19.43</v>
      </c>
      <c r="CC31" s="29">
        <v>19.07</v>
      </c>
      <c r="CD31" s="31">
        <v>0.33456140350877195</v>
      </c>
      <c r="CF31" s="49"/>
    </row>
    <row r="32" spans="1:84" ht="15">
      <c r="A32" s="56" t="s">
        <v>181</v>
      </c>
      <c r="B32" s="57">
        <v>129</v>
      </c>
      <c r="C32" s="58" t="s">
        <v>182</v>
      </c>
      <c r="D32" s="33">
        <v>9.02</v>
      </c>
      <c r="E32" s="36">
        <v>9.43</v>
      </c>
      <c r="F32" s="36">
        <v>9.87</v>
      </c>
      <c r="G32" s="36">
        <v>9.96</v>
      </c>
      <c r="H32" s="36">
        <v>8.63</v>
      </c>
      <c r="I32" s="36">
        <v>9.15</v>
      </c>
      <c r="J32" s="36">
        <v>9.1</v>
      </c>
      <c r="K32" s="36">
        <v>9.09</v>
      </c>
      <c r="L32" s="36">
        <v>9.95</v>
      </c>
      <c r="M32" s="166">
        <v>9.05</v>
      </c>
      <c r="N32" s="171">
        <v>9.325</v>
      </c>
      <c r="O32" s="42">
        <v>0.45826363106355344</v>
      </c>
      <c r="P32" s="35">
        <v>2.34</v>
      </c>
      <c r="Q32" s="36">
        <v>2.43</v>
      </c>
      <c r="R32" s="36">
        <v>2.22</v>
      </c>
      <c r="S32" s="36">
        <v>2.16</v>
      </c>
      <c r="T32" s="36">
        <v>2.31</v>
      </c>
      <c r="U32" s="36">
        <v>2.28</v>
      </c>
      <c r="V32" s="36">
        <v>2.63</v>
      </c>
      <c r="W32" s="36">
        <v>2.5</v>
      </c>
      <c r="X32" s="36">
        <v>2.26</v>
      </c>
      <c r="Y32" s="166">
        <v>2.31</v>
      </c>
      <c r="Z32" s="171">
        <v>2.3440000000000003</v>
      </c>
      <c r="AA32" s="42">
        <v>0.1399364935326787</v>
      </c>
      <c r="AB32" s="35">
        <v>3.8547008547008548</v>
      </c>
      <c r="AC32" s="36">
        <v>3.8806584362139915</v>
      </c>
      <c r="AD32" s="36">
        <v>4.445945945945946</v>
      </c>
      <c r="AE32" s="36">
        <v>4.611111111111112</v>
      </c>
      <c r="AF32" s="36">
        <v>3.735930735930736</v>
      </c>
      <c r="AG32" s="36">
        <v>4.0131578947368425</v>
      </c>
      <c r="AH32" s="36">
        <v>3.4600760456273765</v>
      </c>
      <c r="AI32" s="36">
        <v>3.636</v>
      </c>
      <c r="AJ32" s="36">
        <v>4.402654867256637</v>
      </c>
      <c r="AK32" s="166">
        <v>3.9177489177489178</v>
      </c>
      <c r="AL32" s="171">
        <v>3.9957984809272418</v>
      </c>
      <c r="AM32" s="42">
        <v>0.3756946255874573</v>
      </c>
      <c r="AN32" s="35">
        <v>6.14</v>
      </c>
      <c r="AO32" s="37">
        <v>6.08</v>
      </c>
      <c r="AP32" s="37">
        <v>5.8</v>
      </c>
      <c r="AQ32" s="37">
        <v>5.82</v>
      </c>
      <c r="AR32" s="37">
        <v>5.7</v>
      </c>
      <c r="AS32" s="37">
        <v>5.8</v>
      </c>
      <c r="AT32" s="37">
        <v>5.83</v>
      </c>
      <c r="AU32" s="37">
        <v>6.15</v>
      </c>
      <c r="AV32" s="36">
        <v>5.67</v>
      </c>
      <c r="AW32" s="166">
        <v>5.96</v>
      </c>
      <c r="AX32" s="171">
        <v>5.895</v>
      </c>
      <c r="AY32" s="42">
        <v>0.1763991685543573</v>
      </c>
      <c r="AZ32" s="35">
        <v>2.06</v>
      </c>
      <c r="BA32" s="37">
        <v>2.01</v>
      </c>
      <c r="BB32" s="37">
        <v>1.9</v>
      </c>
      <c r="BC32" s="37">
        <v>1.66</v>
      </c>
      <c r="BD32" s="37">
        <v>1.87</v>
      </c>
      <c r="BE32" s="37">
        <v>1.91</v>
      </c>
      <c r="BF32" s="37">
        <v>1.98</v>
      </c>
      <c r="BG32" s="37">
        <v>1.89</v>
      </c>
      <c r="BH32" s="36">
        <v>1.88</v>
      </c>
      <c r="BI32" s="166">
        <v>1.8</v>
      </c>
      <c r="BJ32" s="171">
        <v>1.8960000000000001</v>
      </c>
      <c r="BK32" s="42">
        <v>0.11207140580897422</v>
      </c>
      <c r="BL32" s="35">
        <v>2.9805825242718442</v>
      </c>
      <c r="BM32" s="36">
        <v>3.0248756218905477</v>
      </c>
      <c r="BN32" s="36">
        <v>3.0526315789473686</v>
      </c>
      <c r="BO32" s="36">
        <v>3.5060240963855427</v>
      </c>
      <c r="BP32" s="36">
        <v>3.048128342245989</v>
      </c>
      <c r="BQ32" s="36">
        <v>3.0366492146596857</v>
      </c>
      <c r="BR32" s="36">
        <v>2.9444444444444446</v>
      </c>
      <c r="BS32" s="36">
        <v>3.2539682539682544</v>
      </c>
      <c r="BT32" s="36">
        <v>3.015957446808511</v>
      </c>
      <c r="BU32" s="166">
        <v>3.311111111111111</v>
      </c>
      <c r="BV32" s="171">
        <v>3.11743726347333</v>
      </c>
      <c r="BW32" s="42">
        <v>0.17956792439293393</v>
      </c>
      <c r="BX32" s="9">
        <v>19.66</v>
      </c>
      <c r="BY32" s="9">
        <v>64.85</v>
      </c>
      <c r="BZ32" s="29">
        <v>42.91</v>
      </c>
      <c r="CA32" s="31">
        <v>0.6616808018504241</v>
      </c>
      <c r="CB32" s="123">
        <v>24.07</v>
      </c>
      <c r="CC32" s="29">
        <v>18.84</v>
      </c>
      <c r="CD32" s="31">
        <v>0.2905165767154973</v>
      </c>
      <c r="CF32" s="49"/>
    </row>
    <row r="33" spans="1:84" ht="15">
      <c r="A33" s="56" t="s">
        <v>183</v>
      </c>
      <c r="B33" s="57">
        <v>132</v>
      </c>
      <c r="C33" s="58" t="s">
        <v>184</v>
      </c>
      <c r="D33" s="33">
        <v>7.5</v>
      </c>
      <c r="E33" s="36">
        <v>7.35</v>
      </c>
      <c r="F33" s="36">
        <v>7.75</v>
      </c>
      <c r="G33" s="36">
        <v>6.95</v>
      </c>
      <c r="H33" s="36">
        <v>7.12</v>
      </c>
      <c r="I33" s="36">
        <v>7.08</v>
      </c>
      <c r="J33" s="36">
        <v>7.55</v>
      </c>
      <c r="K33" s="36">
        <v>7.41</v>
      </c>
      <c r="L33" s="36">
        <v>6.92</v>
      </c>
      <c r="M33" s="166">
        <v>7.4</v>
      </c>
      <c r="N33" s="171">
        <v>7.303</v>
      </c>
      <c r="O33" s="42">
        <v>0.27430923344933567</v>
      </c>
      <c r="P33" s="35">
        <v>3.76</v>
      </c>
      <c r="Q33" s="36">
        <v>3.71</v>
      </c>
      <c r="R33" s="36">
        <v>3.4</v>
      </c>
      <c r="S33" s="36">
        <v>3.45</v>
      </c>
      <c r="T33" s="36">
        <v>3.45</v>
      </c>
      <c r="U33" s="36">
        <v>3.52</v>
      </c>
      <c r="V33" s="36">
        <v>3.68</v>
      </c>
      <c r="W33" s="36">
        <v>3.4</v>
      </c>
      <c r="X33" s="36">
        <v>3.4</v>
      </c>
      <c r="Y33" s="166">
        <v>3.77</v>
      </c>
      <c r="Z33" s="171">
        <v>3.554</v>
      </c>
      <c r="AA33" s="42">
        <v>0.15749426797330268</v>
      </c>
      <c r="AB33" s="35">
        <v>1.9946808510638299</v>
      </c>
      <c r="AC33" s="36">
        <v>1.9811320754716981</v>
      </c>
      <c r="AD33" s="36">
        <v>2.2794117647058822</v>
      </c>
      <c r="AE33" s="36">
        <v>2.0144927536231885</v>
      </c>
      <c r="AF33" s="36">
        <v>2.063768115942029</v>
      </c>
      <c r="AG33" s="36">
        <v>2.0113636363636362</v>
      </c>
      <c r="AH33" s="36">
        <v>2.0516304347826084</v>
      </c>
      <c r="AI33" s="36">
        <v>2.1794117647058826</v>
      </c>
      <c r="AJ33" s="36">
        <v>2.0352941176470587</v>
      </c>
      <c r="AK33" s="166">
        <v>1.9628647214854111</v>
      </c>
      <c r="AL33" s="171">
        <v>2.0574050235791224</v>
      </c>
      <c r="AM33" s="42">
        <v>0.09853729715055255</v>
      </c>
      <c r="AN33" s="35">
        <v>4.95</v>
      </c>
      <c r="AO33" s="37">
        <v>4.82</v>
      </c>
      <c r="AP33" s="37">
        <v>4.88</v>
      </c>
      <c r="AQ33" s="37">
        <v>4.89</v>
      </c>
      <c r="AR33" s="37">
        <v>4.69</v>
      </c>
      <c r="AS33" s="37">
        <v>5.04</v>
      </c>
      <c r="AT33" s="37">
        <v>4.54</v>
      </c>
      <c r="AU33" s="37">
        <v>5.17</v>
      </c>
      <c r="AV33" s="36">
        <v>4.57</v>
      </c>
      <c r="AW33" s="166">
        <v>4.75</v>
      </c>
      <c r="AX33" s="171">
        <v>4.83</v>
      </c>
      <c r="AY33" s="42">
        <v>0.199443670688689</v>
      </c>
      <c r="AZ33" s="35">
        <v>2.82</v>
      </c>
      <c r="BA33" s="37">
        <v>2.62</v>
      </c>
      <c r="BB33" s="37">
        <v>2.71</v>
      </c>
      <c r="BC33" s="37">
        <v>2.59</v>
      </c>
      <c r="BD33" s="37">
        <v>2.53</v>
      </c>
      <c r="BE33" s="37">
        <v>2.74</v>
      </c>
      <c r="BF33" s="37">
        <v>2.65</v>
      </c>
      <c r="BG33" s="37">
        <v>2.62</v>
      </c>
      <c r="BH33" s="36">
        <v>2.63</v>
      </c>
      <c r="BI33" s="166">
        <v>2.8</v>
      </c>
      <c r="BJ33" s="171">
        <v>2.671</v>
      </c>
      <c r="BK33" s="42">
        <v>0.09362454568945727</v>
      </c>
      <c r="BL33" s="35">
        <v>1.7553191489361704</v>
      </c>
      <c r="BM33" s="36">
        <v>1.8396946564885497</v>
      </c>
      <c r="BN33" s="36">
        <v>1.8007380073800738</v>
      </c>
      <c r="BO33" s="36">
        <v>1.888030888030888</v>
      </c>
      <c r="BP33" s="36">
        <v>1.8537549407114629</v>
      </c>
      <c r="BQ33" s="36">
        <v>1.8394160583941606</v>
      </c>
      <c r="BR33" s="36">
        <v>1.7132075471698114</v>
      </c>
      <c r="BS33" s="36">
        <v>1.9732824427480915</v>
      </c>
      <c r="BT33" s="36">
        <v>1.7376425855513309</v>
      </c>
      <c r="BU33" s="166">
        <v>1.6964285714285716</v>
      </c>
      <c r="BV33" s="171">
        <v>1.8097514846839111</v>
      </c>
      <c r="BW33" s="42">
        <v>0.08627446749172464</v>
      </c>
      <c r="BX33" s="9">
        <v>29.79</v>
      </c>
      <c r="BY33" s="9">
        <v>86.53</v>
      </c>
      <c r="BZ33" s="29">
        <v>53.46</v>
      </c>
      <c r="CA33" s="31">
        <v>0.6178204091066682</v>
      </c>
      <c r="CB33" s="123">
        <v>25.04</v>
      </c>
      <c r="CC33" s="29">
        <v>28.42</v>
      </c>
      <c r="CD33" s="31">
        <v>0.3284410031203051</v>
      </c>
      <c r="CF33" s="49"/>
    </row>
    <row r="34" spans="1:84" ht="15">
      <c r="A34" s="56" t="s">
        <v>185</v>
      </c>
      <c r="B34" s="57">
        <v>138</v>
      </c>
      <c r="C34" s="58" t="s">
        <v>186</v>
      </c>
      <c r="D34" s="33">
        <v>9.07</v>
      </c>
      <c r="E34" s="36">
        <v>9.1</v>
      </c>
      <c r="F34" s="36">
        <v>9.34</v>
      </c>
      <c r="G34" s="36">
        <v>9.91</v>
      </c>
      <c r="H34" s="36">
        <v>8.12</v>
      </c>
      <c r="I34" s="36">
        <v>8.71</v>
      </c>
      <c r="J34" s="36">
        <v>8.03</v>
      </c>
      <c r="K34" s="36">
        <v>9.71</v>
      </c>
      <c r="L34" s="36">
        <v>9.1</v>
      </c>
      <c r="M34" s="166">
        <v>8.65</v>
      </c>
      <c r="N34" s="171">
        <v>8.974</v>
      </c>
      <c r="O34" s="42">
        <v>0.6135361983344195</v>
      </c>
      <c r="P34" s="35">
        <v>2.43</v>
      </c>
      <c r="Q34" s="36">
        <v>2.79</v>
      </c>
      <c r="R34" s="36">
        <v>2.81</v>
      </c>
      <c r="S34" s="36">
        <v>3.2</v>
      </c>
      <c r="T34" s="36">
        <v>2.71</v>
      </c>
      <c r="U34" s="36">
        <v>2.81</v>
      </c>
      <c r="V34" s="36">
        <v>2.67</v>
      </c>
      <c r="W34" s="36">
        <v>2.87</v>
      </c>
      <c r="X34" s="36">
        <v>2.61</v>
      </c>
      <c r="Y34" s="166">
        <v>2.85</v>
      </c>
      <c r="Z34" s="171">
        <v>2.7750000000000004</v>
      </c>
      <c r="AA34" s="42">
        <v>0.199847163824976</v>
      </c>
      <c r="AB34" s="35">
        <v>3.7325102880658436</v>
      </c>
      <c r="AC34" s="36">
        <v>3.261648745519713</v>
      </c>
      <c r="AD34" s="36">
        <v>3.3238434163701065</v>
      </c>
      <c r="AE34" s="36">
        <v>3.096875</v>
      </c>
      <c r="AF34" s="36">
        <v>2.996309963099631</v>
      </c>
      <c r="AG34" s="36">
        <v>3.099644128113879</v>
      </c>
      <c r="AH34" s="36">
        <v>3.00749063670412</v>
      </c>
      <c r="AI34" s="36">
        <v>3.3832752613240418</v>
      </c>
      <c r="AJ34" s="36">
        <v>3.4865900383141764</v>
      </c>
      <c r="AK34" s="166">
        <v>3.0350877192982457</v>
      </c>
      <c r="AL34" s="171">
        <v>3.2423275196809755</v>
      </c>
      <c r="AM34" s="42">
        <v>0.24197430116338314</v>
      </c>
      <c r="AN34" s="35">
        <v>6.54</v>
      </c>
      <c r="AO34" s="37">
        <v>5.76</v>
      </c>
      <c r="AP34" s="37">
        <v>6.51</v>
      </c>
      <c r="AQ34" s="37">
        <v>5.7</v>
      </c>
      <c r="AR34" s="37">
        <v>6.27</v>
      </c>
      <c r="AS34" s="37">
        <v>6.42</v>
      </c>
      <c r="AT34" s="37">
        <v>6.57</v>
      </c>
      <c r="AU34" s="37">
        <v>6.34</v>
      </c>
      <c r="AV34" s="36">
        <v>6.38</v>
      </c>
      <c r="AW34" s="166">
        <v>6.24</v>
      </c>
      <c r="AX34" s="171">
        <v>6.273000000000001</v>
      </c>
      <c r="AY34" s="42">
        <v>0.3065597639757694</v>
      </c>
      <c r="AZ34" s="35">
        <v>2.4</v>
      </c>
      <c r="BA34" s="37">
        <v>2.44</v>
      </c>
      <c r="BB34" s="37">
        <v>2.54</v>
      </c>
      <c r="BC34" s="37">
        <v>2.47</v>
      </c>
      <c r="BD34" s="37">
        <v>2.44</v>
      </c>
      <c r="BE34" s="37">
        <v>2.53</v>
      </c>
      <c r="BF34" s="37">
        <v>2.39</v>
      </c>
      <c r="BG34" s="37">
        <v>2.37</v>
      </c>
      <c r="BH34" s="36">
        <v>2.5</v>
      </c>
      <c r="BI34" s="166">
        <v>2.53</v>
      </c>
      <c r="BJ34" s="171">
        <v>2.461</v>
      </c>
      <c r="BK34" s="42">
        <v>0.06261877602693529</v>
      </c>
      <c r="BL34" s="35">
        <v>2.725</v>
      </c>
      <c r="BM34" s="36">
        <v>2.360655737704918</v>
      </c>
      <c r="BN34" s="36">
        <v>2.562992125984252</v>
      </c>
      <c r="BO34" s="36">
        <v>2.3076923076923075</v>
      </c>
      <c r="BP34" s="36">
        <v>2.569672131147541</v>
      </c>
      <c r="BQ34" s="36">
        <v>2.5375494071146245</v>
      </c>
      <c r="BR34" s="36">
        <v>2.7489539748953975</v>
      </c>
      <c r="BS34" s="36">
        <v>2.6751054852320673</v>
      </c>
      <c r="BT34" s="36">
        <v>2.552</v>
      </c>
      <c r="BU34" s="166">
        <v>2.4664031620553364</v>
      </c>
      <c r="BV34" s="171">
        <v>2.550602433182644</v>
      </c>
      <c r="BW34" s="42">
        <v>0.14457713872570535</v>
      </c>
      <c r="BX34" s="9">
        <v>19.98</v>
      </c>
      <c r="BY34" s="9">
        <v>52.22</v>
      </c>
      <c r="BZ34" s="29">
        <v>45.61</v>
      </c>
      <c r="CA34" s="31">
        <v>0.873420145538108</v>
      </c>
      <c r="CB34" s="123">
        <v>24.75</v>
      </c>
      <c r="CC34" s="29">
        <v>20.86</v>
      </c>
      <c r="CD34" s="31">
        <v>0.39946380697050937</v>
      </c>
      <c r="CF34" s="49"/>
    </row>
    <row r="35" spans="1:84" s="257" customFormat="1" ht="15">
      <c r="A35" s="245" t="s">
        <v>187</v>
      </c>
      <c r="B35" s="57" t="s">
        <v>188</v>
      </c>
      <c r="C35" s="58" t="s">
        <v>189</v>
      </c>
      <c r="D35" s="246"/>
      <c r="E35" s="247"/>
      <c r="F35" s="247"/>
      <c r="G35" s="247"/>
      <c r="H35" s="247"/>
      <c r="I35" s="247"/>
      <c r="J35" s="247"/>
      <c r="K35" s="247"/>
      <c r="L35" s="247"/>
      <c r="M35" s="248"/>
      <c r="N35" s="249" t="e">
        <v>#DIV/0!</v>
      </c>
      <c r="O35" s="250" t="e">
        <v>#DIV/0!</v>
      </c>
      <c r="P35" s="251"/>
      <c r="Q35" s="247"/>
      <c r="R35" s="247"/>
      <c r="S35" s="247"/>
      <c r="T35" s="247"/>
      <c r="U35" s="247"/>
      <c r="V35" s="247"/>
      <c r="W35" s="247"/>
      <c r="X35" s="247"/>
      <c r="Y35" s="248"/>
      <c r="Z35" s="249" t="e">
        <v>#DIV/0!</v>
      </c>
      <c r="AA35" s="250" t="e">
        <v>#DIV/0!</v>
      </c>
      <c r="AB35" s="251"/>
      <c r="AC35" s="247"/>
      <c r="AD35" s="247"/>
      <c r="AE35" s="247"/>
      <c r="AF35" s="247"/>
      <c r="AG35" s="247"/>
      <c r="AH35" s="247"/>
      <c r="AI35" s="247"/>
      <c r="AJ35" s="247"/>
      <c r="AK35" s="248"/>
      <c r="AL35" s="249" t="e">
        <v>#DIV/0!</v>
      </c>
      <c r="AM35" s="250" t="e">
        <v>#DIV/0!</v>
      </c>
      <c r="AN35" s="251"/>
      <c r="AO35" s="252"/>
      <c r="AP35" s="252"/>
      <c r="AQ35" s="252"/>
      <c r="AR35" s="252"/>
      <c r="AS35" s="252"/>
      <c r="AT35" s="252"/>
      <c r="AU35" s="252"/>
      <c r="AV35" s="247"/>
      <c r="AW35" s="248"/>
      <c r="AX35" s="249" t="e">
        <v>#DIV/0!</v>
      </c>
      <c r="AY35" s="250" t="e">
        <v>#DIV/0!</v>
      </c>
      <c r="AZ35" s="251"/>
      <c r="BA35" s="252"/>
      <c r="BB35" s="252"/>
      <c r="BC35" s="252"/>
      <c r="BD35" s="252"/>
      <c r="BE35" s="252"/>
      <c r="BF35" s="252"/>
      <c r="BG35" s="252"/>
      <c r="BH35" s="247"/>
      <c r="BI35" s="248"/>
      <c r="BJ35" s="249" t="e">
        <v>#DIV/0!</v>
      </c>
      <c r="BK35" s="250" t="e">
        <v>#DIV/0!</v>
      </c>
      <c r="BL35" s="251"/>
      <c r="BM35" s="247"/>
      <c r="BN35" s="247"/>
      <c r="BO35" s="247"/>
      <c r="BP35" s="247"/>
      <c r="BQ35" s="247"/>
      <c r="BR35" s="247"/>
      <c r="BS35" s="247"/>
      <c r="BT35" s="247"/>
      <c r="BU35" s="248"/>
      <c r="BV35" s="249" t="e">
        <v>#DIV/0!</v>
      </c>
      <c r="BW35" s="250" t="e">
        <v>#DIV/0!</v>
      </c>
      <c r="BX35" s="253" t="e">
        <v>#N/A</v>
      </c>
      <c r="BY35" s="253">
        <v>75.6</v>
      </c>
      <c r="BZ35" s="254">
        <v>51.17</v>
      </c>
      <c r="CA35" s="255">
        <v>0.6768518518518519</v>
      </c>
      <c r="CB35" s="256">
        <v>3.81</v>
      </c>
      <c r="CC35" s="254">
        <v>47.36</v>
      </c>
      <c r="CD35" s="255">
        <v>0.6264550264550265</v>
      </c>
      <c r="CF35" s="258"/>
    </row>
    <row r="36" spans="1:84" ht="15">
      <c r="A36" s="56" t="s">
        <v>190</v>
      </c>
      <c r="B36" s="57">
        <v>148</v>
      </c>
      <c r="C36" s="58" t="s">
        <v>191</v>
      </c>
      <c r="D36" s="33">
        <v>10.79</v>
      </c>
      <c r="E36" s="36">
        <v>10.29</v>
      </c>
      <c r="F36" s="36">
        <v>10.09</v>
      </c>
      <c r="G36" s="36">
        <v>10.2</v>
      </c>
      <c r="H36" s="36">
        <v>10.19</v>
      </c>
      <c r="I36" s="36">
        <v>10.55</v>
      </c>
      <c r="J36" s="36">
        <v>9.68</v>
      </c>
      <c r="K36" s="36">
        <v>10.26</v>
      </c>
      <c r="L36" s="36">
        <v>10.23</v>
      </c>
      <c r="M36" s="166">
        <v>10.66</v>
      </c>
      <c r="N36" s="171">
        <v>10.294</v>
      </c>
      <c r="O36" s="42">
        <v>0.31429639231500056</v>
      </c>
      <c r="P36" s="35">
        <v>2.66</v>
      </c>
      <c r="Q36" s="36">
        <v>2.75</v>
      </c>
      <c r="R36" s="36">
        <v>2.42</v>
      </c>
      <c r="S36" s="36">
        <v>2.96</v>
      </c>
      <c r="T36" s="36">
        <v>2.3</v>
      </c>
      <c r="U36" s="36">
        <v>2.63</v>
      </c>
      <c r="V36" s="36">
        <v>2.62</v>
      </c>
      <c r="W36" s="36">
        <v>2.69</v>
      </c>
      <c r="X36" s="36">
        <v>2.76</v>
      </c>
      <c r="Y36" s="166">
        <v>2.84</v>
      </c>
      <c r="Z36" s="171">
        <v>2.663</v>
      </c>
      <c r="AA36" s="42">
        <v>0.19177822840168687</v>
      </c>
      <c r="AB36" s="35">
        <v>4.056390977443608</v>
      </c>
      <c r="AC36" s="36">
        <v>3.7418181818181817</v>
      </c>
      <c r="AD36" s="36">
        <v>4.169421487603306</v>
      </c>
      <c r="AE36" s="36">
        <v>3.4459459459459456</v>
      </c>
      <c r="AF36" s="36">
        <v>4.430434782608696</v>
      </c>
      <c r="AG36" s="36">
        <v>4.011406844106465</v>
      </c>
      <c r="AH36" s="36">
        <v>3.6946564885496183</v>
      </c>
      <c r="AI36" s="36">
        <v>3.8141263940520447</v>
      </c>
      <c r="AJ36" s="36">
        <v>3.706521739130435</v>
      </c>
      <c r="AK36" s="166">
        <v>3.7535211267605635</v>
      </c>
      <c r="AL36" s="171">
        <v>3.8824243968018863</v>
      </c>
      <c r="AM36" s="42">
        <v>0.2842820008917971</v>
      </c>
      <c r="AN36" s="35">
        <v>6.8</v>
      </c>
      <c r="AO36" s="37">
        <v>7.46</v>
      </c>
      <c r="AP36" s="37">
        <v>6.72</v>
      </c>
      <c r="AQ36" s="37">
        <v>6.56</v>
      </c>
      <c r="AR36" s="37">
        <v>6.78</v>
      </c>
      <c r="AS36" s="37">
        <v>7.23</v>
      </c>
      <c r="AT36" s="37">
        <v>6.9</v>
      </c>
      <c r="AU36" s="37">
        <v>6.27</v>
      </c>
      <c r="AV36" s="36">
        <v>6.12</v>
      </c>
      <c r="AW36" s="166">
        <v>6.26</v>
      </c>
      <c r="AX36" s="171">
        <v>6.709999999999999</v>
      </c>
      <c r="AY36" s="42">
        <v>0.4280186911806753</v>
      </c>
      <c r="AZ36" s="35">
        <v>2.23</v>
      </c>
      <c r="BA36" s="37">
        <v>2.14</v>
      </c>
      <c r="BB36" s="37">
        <v>2.18</v>
      </c>
      <c r="BC36" s="37">
        <v>2.17</v>
      </c>
      <c r="BD36" s="37">
        <v>2.23</v>
      </c>
      <c r="BE36" s="37">
        <v>2.15</v>
      </c>
      <c r="BF36" s="37">
        <v>2.24</v>
      </c>
      <c r="BG36" s="37">
        <v>2.08</v>
      </c>
      <c r="BH36" s="36">
        <v>2.14</v>
      </c>
      <c r="BI36" s="166">
        <v>2.09</v>
      </c>
      <c r="BJ36" s="171">
        <v>2.165</v>
      </c>
      <c r="BK36" s="42">
        <v>0.05642103626602084</v>
      </c>
      <c r="BL36" s="35">
        <v>3.0493273542600896</v>
      </c>
      <c r="BM36" s="36">
        <v>3.4859813084112146</v>
      </c>
      <c r="BN36" s="36">
        <v>3.0825688073394493</v>
      </c>
      <c r="BO36" s="36">
        <v>3.0230414746543777</v>
      </c>
      <c r="BP36" s="36">
        <v>3.040358744394619</v>
      </c>
      <c r="BQ36" s="36">
        <v>3.362790697674419</v>
      </c>
      <c r="BR36" s="36">
        <v>3.080357142857143</v>
      </c>
      <c r="BS36" s="36">
        <v>3.0144230769230766</v>
      </c>
      <c r="BT36" s="36">
        <v>2.8598130841121496</v>
      </c>
      <c r="BU36" s="166">
        <v>2.995215311004785</v>
      </c>
      <c r="BV36" s="171">
        <v>3.0993877001631325</v>
      </c>
      <c r="BW36" s="42">
        <v>0.18462179563912354</v>
      </c>
      <c r="BX36" s="9">
        <v>26.4</v>
      </c>
      <c r="BY36" s="9">
        <v>54.36</v>
      </c>
      <c r="BZ36" s="29">
        <v>34.28</v>
      </c>
      <c r="CA36" s="31">
        <v>0.6306107431935247</v>
      </c>
      <c r="CB36" s="123">
        <v>6.3</v>
      </c>
      <c r="CC36" s="29">
        <v>27.98</v>
      </c>
      <c r="CD36" s="31">
        <v>0.5147167034584254</v>
      </c>
      <c r="CF36" s="49"/>
    </row>
    <row r="37" spans="1:84" ht="15">
      <c r="A37" s="56" t="s">
        <v>192</v>
      </c>
      <c r="B37" s="57">
        <v>152</v>
      </c>
      <c r="C37" s="58" t="s">
        <v>193</v>
      </c>
      <c r="D37" s="33">
        <v>10.13</v>
      </c>
      <c r="E37" s="36">
        <v>9.99</v>
      </c>
      <c r="F37" s="36">
        <v>9.82</v>
      </c>
      <c r="G37" s="36">
        <v>9.99</v>
      </c>
      <c r="H37" s="36">
        <v>10.4</v>
      </c>
      <c r="I37" s="36">
        <v>9.96</v>
      </c>
      <c r="J37" s="36">
        <v>10</v>
      </c>
      <c r="K37" s="36">
        <v>10.76</v>
      </c>
      <c r="L37" s="36">
        <v>9.65</v>
      </c>
      <c r="M37" s="166">
        <v>10.12</v>
      </c>
      <c r="N37" s="171">
        <v>10.082</v>
      </c>
      <c r="O37" s="42">
        <v>0.30882573295195936</v>
      </c>
      <c r="P37" s="35">
        <v>2.48</v>
      </c>
      <c r="Q37" s="36">
        <v>2.46</v>
      </c>
      <c r="R37" s="36">
        <v>2.34</v>
      </c>
      <c r="S37" s="36">
        <v>2.67</v>
      </c>
      <c r="T37" s="36">
        <v>2.63</v>
      </c>
      <c r="U37" s="36">
        <v>2.75</v>
      </c>
      <c r="V37" s="36">
        <v>2.61</v>
      </c>
      <c r="W37" s="36">
        <v>2.59</v>
      </c>
      <c r="X37" s="36">
        <v>2.56</v>
      </c>
      <c r="Y37" s="166">
        <v>2.55</v>
      </c>
      <c r="Z37" s="171">
        <v>2.5639999999999996</v>
      </c>
      <c r="AA37" s="42">
        <v>0.11606511582345798</v>
      </c>
      <c r="AB37" s="35">
        <v>4.084677419354839</v>
      </c>
      <c r="AC37" s="36">
        <v>4.060975609756098</v>
      </c>
      <c r="AD37" s="36">
        <v>4.196581196581197</v>
      </c>
      <c r="AE37" s="36">
        <v>3.741573033707865</v>
      </c>
      <c r="AF37" s="36">
        <v>3.954372623574145</v>
      </c>
      <c r="AG37" s="36">
        <v>3.621818181818182</v>
      </c>
      <c r="AH37" s="36">
        <v>3.831417624521073</v>
      </c>
      <c r="AI37" s="36">
        <v>4.154440154440155</v>
      </c>
      <c r="AJ37" s="36">
        <v>3.76953125</v>
      </c>
      <c r="AK37" s="166">
        <v>3.9686274509803923</v>
      </c>
      <c r="AL37" s="171">
        <v>3.9384014544733943</v>
      </c>
      <c r="AM37" s="42">
        <v>0.1914414187296593</v>
      </c>
      <c r="AN37" s="35">
        <v>6.85</v>
      </c>
      <c r="AO37" s="37">
        <v>7.13</v>
      </c>
      <c r="AP37" s="37">
        <v>6.75</v>
      </c>
      <c r="AQ37" s="37">
        <v>6.86</v>
      </c>
      <c r="AR37" s="37">
        <v>7.14</v>
      </c>
      <c r="AS37" s="37">
        <v>6.84</v>
      </c>
      <c r="AT37" s="37">
        <v>6.94</v>
      </c>
      <c r="AU37" s="37">
        <v>6.89</v>
      </c>
      <c r="AV37" s="36">
        <v>7.06</v>
      </c>
      <c r="AW37" s="166">
        <v>7.05</v>
      </c>
      <c r="AX37" s="171">
        <v>6.950999999999999</v>
      </c>
      <c r="AY37" s="42">
        <v>0.13519122259480967</v>
      </c>
      <c r="AZ37" s="35">
        <v>2.19</v>
      </c>
      <c r="BA37" s="37">
        <v>2.21</v>
      </c>
      <c r="BB37" s="37">
        <v>2.5</v>
      </c>
      <c r="BC37" s="37">
        <v>2.26</v>
      </c>
      <c r="BD37" s="37">
        <v>2.07</v>
      </c>
      <c r="BE37" s="37">
        <v>2.13</v>
      </c>
      <c r="BF37" s="37">
        <v>2.12</v>
      </c>
      <c r="BG37" s="37">
        <v>2.11</v>
      </c>
      <c r="BH37" s="36">
        <v>2.09</v>
      </c>
      <c r="BI37" s="166">
        <v>2.15</v>
      </c>
      <c r="BJ37" s="171">
        <v>2.183</v>
      </c>
      <c r="BK37" s="42">
        <v>0.12552556180582267</v>
      </c>
      <c r="BL37" s="35">
        <v>3.1278538812785386</v>
      </c>
      <c r="BM37" s="36">
        <v>3.226244343891403</v>
      </c>
      <c r="BN37" s="36">
        <v>2.7</v>
      </c>
      <c r="BO37" s="36">
        <v>3.035398230088496</v>
      </c>
      <c r="BP37" s="36">
        <v>3.449275362318841</v>
      </c>
      <c r="BQ37" s="36">
        <v>3.211267605633803</v>
      </c>
      <c r="BR37" s="36">
        <v>3.2735849056603774</v>
      </c>
      <c r="BS37" s="36">
        <v>3.265402843601896</v>
      </c>
      <c r="BT37" s="36">
        <v>3.3779904306220097</v>
      </c>
      <c r="BU37" s="166">
        <v>3.2790697674418605</v>
      </c>
      <c r="BV37" s="171">
        <v>3.1946087370537226</v>
      </c>
      <c r="BW37" s="42">
        <v>0.20885587016829435</v>
      </c>
      <c r="BX37" s="9">
        <v>28.65</v>
      </c>
      <c r="BY37" s="9">
        <v>39.52</v>
      </c>
      <c r="BZ37" s="29">
        <v>25.58</v>
      </c>
      <c r="CA37" s="31">
        <v>0.6472672064777327</v>
      </c>
      <c r="CB37" s="123">
        <v>8.01</v>
      </c>
      <c r="CC37" s="29">
        <v>17.57</v>
      </c>
      <c r="CD37" s="31">
        <v>0.44458502024291496</v>
      </c>
      <c r="CF37" s="49"/>
    </row>
    <row r="38" spans="1:84" ht="15">
      <c r="A38" s="56" t="s">
        <v>194</v>
      </c>
      <c r="B38" s="57">
        <v>153</v>
      </c>
      <c r="C38" s="58" t="s">
        <v>195</v>
      </c>
      <c r="D38" s="33">
        <v>10.65</v>
      </c>
      <c r="E38" s="36">
        <v>10.24</v>
      </c>
      <c r="F38" s="36">
        <v>9.73</v>
      </c>
      <c r="G38" s="36">
        <v>10.14</v>
      </c>
      <c r="H38" s="36">
        <v>10.1</v>
      </c>
      <c r="I38" s="36">
        <v>9.91</v>
      </c>
      <c r="J38" s="36">
        <v>9.98</v>
      </c>
      <c r="K38" s="36">
        <v>10.43</v>
      </c>
      <c r="L38" s="36">
        <v>9.82</v>
      </c>
      <c r="M38" s="166">
        <v>9.97</v>
      </c>
      <c r="N38" s="171">
        <v>10.097</v>
      </c>
      <c r="O38" s="42">
        <v>0.2819002975837347</v>
      </c>
      <c r="P38" s="35">
        <v>2.71</v>
      </c>
      <c r="Q38" s="36">
        <v>2.73</v>
      </c>
      <c r="R38" s="36">
        <v>2.65</v>
      </c>
      <c r="S38" s="36">
        <v>2.55</v>
      </c>
      <c r="T38" s="36">
        <v>2.58</v>
      </c>
      <c r="U38" s="36">
        <v>2.33</v>
      </c>
      <c r="V38" s="36">
        <v>2.82</v>
      </c>
      <c r="W38" s="36">
        <v>2.51</v>
      </c>
      <c r="X38" s="36">
        <v>2.52</v>
      </c>
      <c r="Y38" s="166">
        <v>2.5</v>
      </c>
      <c r="Z38" s="171">
        <v>2.5900000000000003</v>
      </c>
      <c r="AA38" s="42">
        <v>0.14110673659010933</v>
      </c>
      <c r="AB38" s="35">
        <v>3.929889298892989</v>
      </c>
      <c r="AC38" s="36">
        <v>3.750915750915751</v>
      </c>
      <c r="AD38" s="36">
        <v>3.6716981132075475</v>
      </c>
      <c r="AE38" s="36">
        <v>3.9764705882352946</v>
      </c>
      <c r="AF38" s="36">
        <v>3.9147286821705425</v>
      </c>
      <c r="AG38" s="36">
        <v>4.253218884120171</v>
      </c>
      <c r="AH38" s="36">
        <v>3.539007092198582</v>
      </c>
      <c r="AI38" s="36">
        <v>4.155378486055777</v>
      </c>
      <c r="AJ38" s="36">
        <v>3.8968253968253967</v>
      </c>
      <c r="AK38" s="166">
        <v>3.9880000000000004</v>
      </c>
      <c r="AL38" s="171">
        <v>3.907613229262205</v>
      </c>
      <c r="AM38" s="42">
        <v>0.21311916755117793</v>
      </c>
      <c r="AN38" s="35">
        <v>6.99</v>
      </c>
      <c r="AO38" s="37">
        <v>6.81</v>
      </c>
      <c r="AP38" s="37">
        <v>6.94</v>
      </c>
      <c r="AQ38" s="37">
        <v>6.92</v>
      </c>
      <c r="AR38" s="37">
        <v>6.7</v>
      </c>
      <c r="AS38" s="37">
        <v>6.87</v>
      </c>
      <c r="AT38" s="37">
        <v>6.6</v>
      </c>
      <c r="AU38" s="37">
        <v>6.43</v>
      </c>
      <c r="AV38" s="36">
        <v>6.76</v>
      </c>
      <c r="AW38" s="166">
        <v>6.98</v>
      </c>
      <c r="AX38" s="171">
        <v>6.8</v>
      </c>
      <c r="AY38" s="42">
        <v>0.1813529401164702</v>
      </c>
      <c r="AZ38" s="35">
        <v>2.18</v>
      </c>
      <c r="BA38" s="37">
        <v>2.28</v>
      </c>
      <c r="BB38" s="37">
        <v>2.17</v>
      </c>
      <c r="BC38" s="37">
        <v>2.25</v>
      </c>
      <c r="BD38" s="37">
        <v>2.2</v>
      </c>
      <c r="BE38" s="37">
        <v>2.26</v>
      </c>
      <c r="BF38" s="37">
        <v>2.19</v>
      </c>
      <c r="BG38" s="37">
        <v>2.11</v>
      </c>
      <c r="BH38" s="36">
        <v>2.22</v>
      </c>
      <c r="BI38" s="166">
        <v>2.23</v>
      </c>
      <c r="BJ38" s="171">
        <v>2.2089999999999996</v>
      </c>
      <c r="BK38" s="42">
        <v>0.049988887654075574</v>
      </c>
      <c r="BL38" s="35">
        <v>3.206422018348624</v>
      </c>
      <c r="BM38" s="36">
        <v>2.986842105263158</v>
      </c>
      <c r="BN38" s="36">
        <v>3.19815668202765</v>
      </c>
      <c r="BO38" s="36">
        <v>3.0755555555555554</v>
      </c>
      <c r="BP38" s="36">
        <v>3.0454545454545454</v>
      </c>
      <c r="BQ38" s="36">
        <v>3.0398230088495577</v>
      </c>
      <c r="BR38" s="36">
        <v>3.0136986301369864</v>
      </c>
      <c r="BS38" s="36">
        <v>3.0473933649289098</v>
      </c>
      <c r="BT38" s="36">
        <v>3.0450450450450446</v>
      </c>
      <c r="BU38" s="166">
        <v>3.1300448430493275</v>
      </c>
      <c r="BV38" s="171">
        <v>3.078843579865935</v>
      </c>
      <c r="BW38" s="42">
        <v>0.07499724449004988</v>
      </c>
      <c r="BX38" s="9">
        <v>28.09</v>
      </c>
      <c r="BY38" s="9">
        <v>45.86</v>
      </c>
      <c r="BZ38" s="29">
        <v>31.19</v>
      </c>
      <c r="CA38" s="31">
        <v>0.6801133885739207</v>
      </c>
      <c r="CB38" s="123">
        <v>22.14</v>
      </c>
      <c r="CC38" s="29">
        <v>9.05</v>
      </c>
      <c r="CD38" s="31">
        <v>0.19733972961186222</v>
      </c>
      <c r="CF38" s="49"/>
    </row>
    <row r="39" spans="1:84" ht="15">
      <c r="A39" s="56" t="s">
        <v>196</v>
      </c>
      <c r="B39" s="57">
        <v>154</v>
      </c>
      <c r="C39" s="58" t="s">
        <v>197</v>
      </c>
      <c r="D39" s="33">
        <v>10.66</v>
      </c>
      <c r="E39" s="36">
        <v>10.87</v>
      </c>
      <c r="F39" s="36">
        <v>9.8</v>
      </c>
      <c r="G39" s="36">
        <v>9.59</v>
      </c>
      <c r="H39" s="36">
        <v>10.43</v>
      </c>
      <c r="I39" s="36">
        <v>10.89</v>
      </c>
      <c r="J39" s="36">
        <v>10.17</v>
      </c>
      <c r="K39" s="36">
        <v>10.84</v>
      </c>
      <c r="L39" s="36">
        <v>9.74</v>
      </c>
      <c r="M39" s="166">
        <v>8.76</v>
      </c>
      <c r="N39" s="171">
        <v>10.175</v>
      </c>
      <c r="O39" s="42">
        <v>0.7000833283736009</v>
      </c>
      <c r="P39" s="35">
        <v>2.54</v>
      </c>
      <c r="Q39" s="36">
        <v>2.57</v>
      </c>
      <c r="R39" s="36">
        <v>2.66</v>
      </c>
      <c r="S39" s="36">
        <v>2.23</v>
      </c>
      <c r="T39" s="36">
        <v>2.59</v>
      </c>
      <c r="U39" s="36">
        <v>2.48</v>
      </c>
      <c r="V39" s="36">
        <v>2.18</v>
      </c>
      <c r="W39" s="36">
        <v>2.65</v>
      </c>
      <c r="X39" s="36">
        <v>2.49</v>
      </c>
      <c r="Y39" s="166">
        <v>2.5</v>
      </c>
      <c r="Z39" s="171">
        <v>2.489</v>
      </c>
      <c r="AA39" s="42">
        <v>0.16237473804614724</v>
      </c>
      <c r="AB39" s="35">
        <v>4.196850393700787</v>
      </c>
      <c r="AC39" s="36">
        <v>4.229571984435798</v>
      </c>
      <c r="AD39" s="36">
        <v>3.6842105263157894</v>
      </c>
      <c r="AE39" s="36">
        <v>4.300448430493273</v>
      </c>
      <c r="AF39" s="36">
        <v>4.027027027027027</v>
      </c>
      <c r="AG39" s="36">
        <v>4.391129032258065</v>
      </c>
      <c r="AH39" s="36">
        <v>4.6651376146788985</v>
      </c>
      <c r="AI39" s="36">
        <v>4.090566037735849</v>
      </c>
      <c r="AJ39" s="36">
        <v>3.9116465863453813</v>
      </c>
      <c r="AK39" s="166">
        <v>3.504</v>
      </c>
      <c r="AL39" s="171">
        <v>4.100058763299087</v>
      </c>
      <c r="AM39" s="42">
        <v>0.3398484994009172</v>
      </c>
      <c r="AN39" s="35">
        <v>6.86</v>
      </c>
      <c r="AO39" s="37">
        <v>7.01</v>
      </c>
      <c r="AP39" s="37">
        <v>6.86</v>
      </c>
      <c r="AQ39" s="37">
        <v>6.6</v>
      </c>
      <c r="AR39" s="37">
        <v>7</v>
      </c>
      <c r="AS39" s="37">
        <v>7.02</v>
      </c>
      <c r="AT39" s="37">
        <v>6.63</v>
      </c>
      <c r="AU39" s="37">
        <v>6.64</v>
      </c>
      <c r="AV39" s="36">
        <v>6.82</v>
      </c>
      <c r="AW39" s="166">
        <v>6.33</v>
      </c>
      <c r="AX39" s="171">
        <v>6.776999999999999</v>
      </c>
      <c r="AY39" s="42">
        <v>0.22365896658383483</v>
      </c>
      <c r="AZ39" s="35">
        <v>2.05</v>
      </c>
      <c r="BA39" s="37">
        <v>1.99</v>
      </c>
      <c r="BB39" s="37">
        <v>2.06</v>
      </c>
      <c r="BC39" s="37">
        <v>2</v>
      </c>
      <c r="BD39" s="37">
        <v>2.06</v>
      </c>
      <c r="BE39" s="37">
        <v>2.03</v>
      </c>
      <c r="BF39" s="37">
        <v>1.97</v>
      </c>
      <c r="BG39" s="37">
        <v>2</v>
      </c>
      <c r="BH39" s="36">
        <v>1.92</v>
      </c>
      <c r="BI39" s="166">
        <v>2.06</v>
      </c>
      <c r="BJ39" s="171">
        <v>2.014</v>
      </c>
      <c r="BK39" s="42">
        <v>0.04671426144363287</v>
      </c>
      <c r="BL39" s="35">
        <v>3.3463414634146345</v>
      </c>
      <c r="BM39" s="36">
        <v>3.522613065326633</v>
      </c>
      <c r="BN39" s="36">
        <v>3.3300970873786406</v>
      </c>
      <c r="BO39" s="36">
        <v>3.3</v>
      </c>
      <c r="BP39" s="36">
        <v>3.3980582524271843</v>
      </c>
      <c r="BQ39" s="36">
        <v>3.458128078817734</v>
      </c>
      <c r="BR39" s="36">
        <v>3.3654822335025383</v>
      </c>
      <c r="BS39" s="36">
        <v>3.32</v>
      </c>
      <c r="BT39" s="36">
        <v>3.5520833333333335</v>
      </c>
      <c r="BU39" s="166">
        <v>3.0728155339805823</v>
      </c>
      <c r="BV39" s="171">
        <v>3.3665619048181283</v>
      </c>
      <c r="BW39" s="42">
        <v>0.13448324664479525</v>
      </c>
      <c r="BX39" s="9">
        <v>25.79</v>
      </c>
      <c r="BY39" s="9">
        <v>56.51</v>
      </c>
      <c r="BZ39" s="29">
        <v>38.209999999999994</v>
      </c>
      <c r="CA39" s="31">
        <v>0.6761635108830295</v>
      </c>
      <c r="CB39" s="123">
        <v>19.88</v>
      </c>
      <c r="CC39" s="29">
        <v>18.33</v>
      </c>
      <c r="CD39" s="31">
        <v>0.3243673686073261</v>
      </c>
      <c r="CF39" s="49"/>
    </row>
    <row r="40" spans="1:84" ht="15">
      <c r="A40" s="56" t="s">
        <v>198</v>
      </c>
      <c r="B40" s="57">
        <v>155</v>
      </c>
      <c r="C40" s="58" t="s">
        <v>199</v>
      </c>
      <c r="D40" s="33">
        <v>8.85</v>
      </c>
      <c r="E40" s="36">
        <v>8.51</v>
      </c>
      <c r="F40" s="36">
        <v>8.62</v>
      </c>
      <c r="G40" s="36">
        <v>9.04</v>
      </c>
      <c r="H40" s="36">
        <v>9.39</v>
      </c>
      <c r="I40" s="36">
        <v>8.04</v>
      </c>
      <c r="J40" s="36">
        <v>8.64</v>
      </c>
      <c r="K40" s="36">
        <v>8.36</v>
      </c>
      <c r="L40" s="36">
        <v>7.66</v>
      </c>
      <c r="M40" s="166">
        <v>9.1</v>
      </c>
      <c r="N40" s="171">
        <v>8.620999999999999</v>
      </c>
      <c r="O40" s="42">
        <v>0.5153952097393241</v>
      </c>
      <c r="P40" s="35">
        <v>2.77</v>
      </c>
      <c r="Q40" s="36">
        <v>2.46</v>
      </c>
      <c r="R40" s="36">
        <v>2.65</v>
      </c>
      <c r="S40" s="36">
        <v>2.55</v>
      </c>
      <c r="T40" s="36">
        <v>2.5</v>
      </c>
      <c r="U40" s="36">
        <v>2.56</v>
      </c>
      <c r="V40" s="36">
        <v>2.7</v>
      </c>
      <c r="W40" s="36">
        <v>2.61</v>
      </c>
      <c r="X40" s="36">
        <v>2.45</v>
      </c>
      <c r="Y40" s="166">
        <v>2.44</v>
      </c>
      <c r="Z40" s="171">
        <v>2.569</v>
      </c>
      <c r="AA40" s="42">
        <v>0.11239315914334486</v>
      </c>
      <c r="AB40" s="35">
        <v>3.194945848375451</v>
      </c>
      <c r="AC40" s="36">
        <v>3.459349593495935</v>
      </c>
      <c r="AD40" s="36">
        <v>3.252830188679245</v>
      </c>
      <c r="AE40" s="36">
        <v>3.545098039215686</v>
      </c>
      <c r="AF40" s="36">
        <v>3.7560000000000002</v>
      </c>
      <c r="AG40" s="36">
        <v>3.1406249999999996</v>
      </c>
      <c r="AH40" s="36">
        <v>3.2</v>
      </c>
      <c r="AI40" s="36">
        <v>3.203065134099617</v>
      </c>
      <c r="AJ40" s="36">
        <v>3.1265306122448977</v>
      </c>
      <c r="AK40" s="166">
        <v>3.7295081967213113</v>
      </c>
      <c r="AL40" s="171">
        <v>3.360795261283214</v>
      </c>
      <c r="AM40" s="42">
        <v>0.24245681129599403</v>
      </c>
      <c r="AN40" s="35">
        <v>6.04</v>
      </c>
      <c r="AO40" s="37">
        <v>5.67</v>
      </c>
      <c r="AP40" s="37">
        <v>5.78</v>
      </c>
      <c r="AQ40" s="37">
        <v>5.58</v>
      </c>
      <c r="AR40" s="37">
        <v>5.57</v>
      </c>
      <c r="AS40" s="37">
        <v>5.61</v>
      </c>
      <c r="AT40" s="37">
        <v>6.31</v>
      </c>
      <c r="AU40" s="37">
        <v>5.72</v>
      </c>
      <c r="AV40" s="36">
        <v>5.62</v>
      </c>
      <c r="AW40" s="166">
        <v>6.27</v>
      </c>
      <c r="AX40" s="171">
        <v>5.817</v>
      </c>
      <c r="AY40" s="42">
        <v>0.28464597895163724</v>
      </c>
      <c r="AZ40" s="35">
        <v>2.08</v>
      </c>
      <c r="BA40" s="37">
        <v>2.19</v>
      </c>
      <c r="BB40" s="37">
        <v>2.15</v>
      </c>
      <c r="BC40" s="37">
        <v>2.07</v>
      </c>
      <c r="BD40" s="37">
        <v>2.18</v>
      </c>
      <c r="BE40" s="37">
        <v>2.32</v>
      </c>
      <c r="BF40" s="37">
        <v>2.14</v>
      </c>
      <c r="BG40" s="37">
        <v>1.93</v>
      </c>
      <c r="BH40" s="36">
        <v>2.15</v>
      </c>
      <c r="BI40" s="166">
        <v>2.09</v>
      </c>
      <c r="BJ40" s="171">
        <v>2.13</v>
      </c>
      <c r="BK40" s="42">
        <v>0.10044346115545935</v>
      </c>
      <c r="BL40" s="35">
        <v>2.9038461538461537</v>
      </c>
      <c r="BM40" s="36">
        <v>2.589041095890411</v>
      </c>
      <c r="BN40" s="36">
        <v>2.688372093023256</v>
      </c>
      <c r="BO40" s="36">
        <v>2.695652173913044</v>
      </c>
      <c r="BP40" s="36">
        <v>2.555045871559633</v>
      </c>
      <c r="BQ40" s="36">
        <v>2.4181034482758625</v>
      </c>
      <c r="BR40" s="36">
        <v>2.948598130841121</v>
      </c>
      <c r="BS40" s="36">
        <v>2.9637305699481864</v>
      </c>
      <c r="BT40" s="36">
        <v>2.613953488372093</v>
      </c>
      <c r="BU40" s="166">
        <v>3</v>
      </c>
      <c r="BV40" s="171">
        <v>2.7376343025669763</v>
      </c>
      <c r="BW40" s="42">
        <v>0.20250982114084562</v>
      </c>
      <c r="BX40" s="9">
        <v>24.14</v>
      </c>
      <c r="BY40" s="9">
        <v>60.78</v>
      </c>
      <c r="BZ40" s="29">
        <v>37.85</v>
      </c>
      <c r="CA40" s="31">
        <v>0.6227377426785127</v>
      </c>
      <c r="CB40" s="123">
        <v>6.46</v>
      </c>
      <c r="CC40" s="29">
        <v>31.39</v>
      </c>
      <c r="CD40" s="31">
        <v>0.5164527805199078</v>
      </c>
      <c r="CF40" s="49"/>
    </row>
    <row r="41" spans="1:84" ht="15">
      <c r="A41" s="56" t="s">
        <v>200</v>
      </c>
      <c r="B41" s="57">
        <v>157</v>
      </c>
      <c r="C41" s="58" t="s">
        <v>201</v>
      </c>
      <c r="D41" s="33">
        <v>9.56</v>
      </c>
      <c r="E41" s="36">
        <v>10.58</v>
      </c>
      <c r="F41" s="36">
        <v>10.49</v>
      </c>
      <c r="G41" s="36">
        <v>10.09</v>
      </c>
      <c r="H41" s="36">
        <v>10.11</v>
      </c>
      <c r="I41" s="36">
        <v>9.47</v>
      </c>
      <c r="J41" s="36">
        <v>9.96</v>
      </c>
      <c r="K41" s="36">
        <v>10.35</v>
      </c>
      <c r="L41" s="36">
        <v>10.11</v>
      </c>
      <c r="M41" s="166">
        <v>9.16</v>
      </c>
      <c r="N41" s="171">
        <v>9.987999999999998</v>
      </c>
      <c r="O41" s="42">
        <v>0.4608639230354166</v>
      </c>
      <c r="P41" s="35">
        <v>2.51</v>
      </c>
      <c r="Q41" s="36">
        <v>2.38</v>
      </c>
      <c r="R41" s="36">
        <v>2.56</v>
      </c>
      <c r="S41" s="36">
        <v>2.42</v>
      </c>
      <c r="T41" s="36">
        <v>2.56</v>
      </c>
      <c r="U41" s="36">
        <v>2.21</v>
      </c>
      <c r="V41" s="36">
        <v>2.46</v>
      </c>
      <c r="W41" s="36">
        <v>2.32</v>
      </c>
      <c r="X41" s="36">
        <v>2.6</v>
      </c>
      <c r="Y41" s="166">
        <v>2.13</v>
      </c>
      <c r="Z41" s="171">
        <v>2.415</v>
      </c>
      <c r="AA41" s="42">
        <v>0.15664893516678358</v>
      </c>
      <c r="AB41" s="35">
        <v>3.8087649402390444</v>
      </c>
      <c r="AC41" s="36">
        <v>4.445378151260504</v>
      </c>
      <c r="AD41" s="36">
        <v>4.09765625</v>
      </c>
      <c r="AE41" s="36">
        <v>4.169421487603306</v>
      </c>
      <c r="AF41" s="36">
        <v>3.9492187499999996</v>
      </c>
      <c r="AG41" s="36">
        <v>4.285067873303168</v>
      </c>
      <c r="AH41" s="36">
        <v>4.048780487804878</v>
      </c>
      <c r="AI41" s="36">
        <v>4.461206896551724</v>
      </c>
      <c r="AJ41" s="36">
        <v>3.888461538461538</v>
      </c>
      <c r="AK41" s="166">
        <v>4.300469483568075</v>
      </c>
      <c r="AL41" s="171">
        <v>4.1454425858792225</v>
      </c>
      <c r="AM41" s="42">
        <v>0.22688567252450476</v>
      </c>
      <c r="AN41" s="35">
        <v>7.04</v>
      </c>
      <c r="AO41" s="37">
        <v>6.78</v>
      </c>
      <c r="AP41" s="37">
        <v>6.37</v>
      </c>
      <c r="AQ41" s="37">
        <v>7.01</v>
      </c>
      <c r="AR41" s="37">
        <v>6.83</v>
      </c>
      <c r="AS41" s="37">
        <v>6.58</v>
      </c>
      <c r="AT41" s="37">
        <v>6.62</v>
      </c>
      <c r="AU41" s="37">
        <v>6.56</v>
      </c>
      <c r="AV41" s="36">
        <v>6.71</v>
      </c>
      <c r="AW41" s="166">
        <v>6.83</v>
      </c>
      <c r="AX41" s="171">
        <v>6.733</v>
      </c>
      <c r="AY41" s="42">
        <v>0.20827599210876985</v>
      </c>
      <c r="AZ41" s="35">
        <v>2.17</v>
      </c>
      <c r="BA41" s="37">
        <v>2.17</v>
      </c>
      <c r="BB41" s="37">
        <v>1.93</v>
      </c>
      <c r="BC41" s="37">
        <v>2.2</v>
      </c>
      <c r="BD41" s="37">
        <v>2.11</v>
      </c>
      <c r="BE41" s="37">
        <v>2.07</v>
      </c>
      <c r="BF41" s="37">
        <v>2.1</v>
      </c>
      <c r="BG41" s="37">
        <v>2.09</v>
      </c>
      <c r="BH41" s="36">
        <v>2.15</v>
      </c>
      <c r="BI41" s="166">
        <v>2.19</v>
      </c>
      <c r="BJ41" s="171">
        <v>2.1179999999999994</v>
      </c>
      <c r="BK41" s="42">
        <v>0.079693858678783</v>
      </c>
      <c r="BL41" s="35">
        <v>3.2442396313364057</v>
      </c>
      <c r="BM41" s="36">
        <v>3.1244239631336406</v>
      </c>
      <c r="BN41" s="36">
        <v>3.300518134715026</v>
      </c>
      <c r="BO41" s="36">
        <v>3.186363636363636</v>
      </c>
      <c r="BP41" s="36">
        <v>3.2369668246445498</v>
      </c>
      <c r="BQ41" s="36">
        <v>3.1787439613526574</v>
      </c>
      <c r="BR41" s="36">
        <v>3.1523809523809523</v>
      </c>
      <c r="BS41" s="36">
        <v>3.138755980861244</v>
      </c>
      <c r="BT41" s="36">
        <v>3.12093023255814</v>
      </c>
      <c r="BU41" s="166">
        <v>3.118721461187215</v>
      </c>
      <c r="BV41" s="171">
        <v>3.180204477853347</v>
      </c>
      <c r="BW41" s="42">
        <v>0.06212451569494253</v>
      </c>
      <c r="BX41" s="9">
        <v>26.14</v>
      </c>
      <c r="BY41" s="9">
        <v>68.7</v>
      </c>
      <c r="BZ41" s="29">
        <v>44.58</v>
      </c>
      <c r="CA41" s="31">
        <v>0.6489082969432314</v>
      </c>
      <c r="CB41" s="123">
        <v>16.13</v>
      </c>
      <c r="CC41" s="29">
        <v>28.45</v>
      </c>
      <c r="CD41" s="31">
        <v>0.41411935953420664</v>
      </c>
      <c r="CF41" s="49"/>
    </row>
    <row r="42" spans="1:84" ht="15">
      <c r="A42" s="56" t="s">
        <v>202</v>
      </c>
      <c r="B42" s="57">
        <v>159</v>
      </c>
      <c r="C42" s="58" t="s">
        <v>203</v>
      </c>
      <c r="D42" s="33">
        <v>9.95</v>
      </c>
      <c r="E42" s="36">
        <v>9.86</v>
      </c>
      <c r="F42" s="36">
        <v>9.43</v>
      </c>
      <c r="G42" s="36">
        <v>9.83</v>
      </c>
      <c r="H42" s="36">
        <v>10.18</v>
      </c>
      <c r="I42" s="36">
        <v>10.48</v>
      </c>
      <c r="J42" s="36">
        <v>10.24</v>
      </c>
      <c r="K42" s="36">
        <v>9.95</v>
      </c>
      <c r="L42" s="36">
        <v>9.85</v>
      </c>
      <c r="M42" s="166">
        <v>9.9</v>
      </c>
      <c r="N42" s="171">
        <v>9.967</v>
      </c>
      <c r="O42" s="42">
        <v>0.28292323261892904</v>
      </c>
      <c r="P42" s="35">
        <v>2.11</v>
      </c>
      <c r="Q42" s="36">
        <v>2.52</v>
      </c>
      <c r="R42" s="36">
        <v>2.47</v>
      </c>
      <c r="S42" s="36">
        <v>2.42</v>
      </c>
      <c r="T42" s="36">
        <v>2.83</v>
      </c>
      <c r="U42" s="36">
        <v>2.47</v>
      </c>
      <c r="V42" s="36">
        <v>2.23</v>
      </c>
      <c r="W42" s="36">
        <v>2.35</v>
      </c>
      <c r="X42" s="36">
        <v>2.56</v>
      </c>
      <c r="Y42" s="166">
        <v>2.37</v>
      </c>
      <c r="Z42" s="171">
        <v>2.4330000000000003</v>
      </c>
      <c r="AA42" s="42">
        <v>0.19453934192228609</v>
      </c>
      <c r="AB42" s="35">
        <v>4.7156398104265405</v>
      </c>
      <c r="AC42" s="36">
        <v>3.9126984126984126</v>
      </c>
      <c r="AD42" s="36">
        <v>3.8178137651821857</v>
      </c>
      <c r="AE42" s="36">
        <v>4.06198347107438</v>
      </c>
      <c r="AF42" s="36">
        <v>3.597173144876325</v>
      </c>
      <c r="AG42" s="36">
        <v>4.242914979757085</v>
      </c>
      <c r="AH42" s="36">
        <v>4.591928251121076</v>
      </c>
      <c r="AI42" s="36">
        <v>4.234042553191489</v>
      </c>
      <c r="AJ42" s="36">
        <v>3.84765625</v>
      </c>
      <c r="AK42" s="166">
        <v>4.177215189873418</v>
      </c>
      <c r="AL42" s="171">
        <v>4.119906582820091</v>
      </c>
      <c r="AM42" s="42">
        <v>0.3486586630192214</v>
      </c>
      <c r="AN42" s="35">
        <v>6.81</v>
      </c>
      <c r="AO42" s="37">
        <v>7.06</v>
      </c>
      <c r="AP42" s="37">
        <v>6.98</v>
      </c>
      <c r="AQ42" s="37">
        <v>7.11</v>
      </c>
      <c r="AR42" s="37">
        <v>7.22</v>
      </c>
      <c r="AS42" s="37">
        <v>6.96</v>
      </c>
      <c r="AT42" s="37">
        <v>6.97</v>
      </c>
      <c r="AU42" s="37">
        <v>6.95</v>
      </c>
      <c r="AV42" s="36">
        <v>6.97</v>
      </c>
      <c r="AW42" s="166">
        <v>6.94</v>
      </c>
      <c r="AX42" s="171">
        <v>6.997</v>
      </c>
      <c r="AY42" s="42">
        <v>0.11055918475338014</v>
      </c>
      <c r="AZ42" s="35">
        <v>1.95</v>
      </c>
      <c r="BA42" s="37">
        <v>2.04</v>
      </c>
      <c r="BB42" s="37">
        <v>2.09</v>
      </c>
      <c r="BC42" s="37">
        <v>2.1</v>
      </c>
      <c r="BD42" s="37">
        <v>2.02</v>
      </c>
      <c r="BE42" s="37">
        <v>2.07</v>
      </c>
      <c r="BF42" s="37">
        <v>2</v>
      </c>
      <c r="BG42" s="37">
        <v>1.93</v>
      </c>
      <c r="BH42" s="36">
        <v>2.07</v>
      </c>
      <c r="BI42" s="166">
        <v>2.03</v>
      </c>
      <c r="BJ42" s="171">
        <v>2.0300000000000002</v>
      </c>
      <c r="BK42" s="42">
        <v>0.05696002496877954</v>
      </c>
      <c r="BL42" s="35">
        <v>3.4923076923076923</v>
      </c>
      <c r="BM42" s="36">
        <v>3.46078431372549</v>
      </c>
      <c r="BN42" s="36">
        <v>3.3397129186602874</v>
      </c>
      <c r="BO42" s="36">
        <v>3.3857142857142857</v>
      </c>
      <c r="BP42" s="36">
        <v>3.5742574257425743</v>
      </c>
      <c r="BQ42" s="36">
        <v>3.3623188405797104</v>
      </c>
      <c r="BR42" s="36">
        <v>3.485</v>
      </c>
      <c r="BS42" s="36">
        <v>3.601036269430052</v>
      </c>
      <c r="BT42" s="36">
        <v>3.3671497584541066</v>
      </c>
      <c r="BU42" s="166">
        <v>3.4187192118226606</v>
      </c>
      <c r="BV42" s="171">
        <v>3.448700071643686</v>
      </c>
      <c r="BW42" s="42">
        <v>0.0901805201749836</v>
      </c>
      <c r="BX42" s="9">
        <v>24.73</v>
      </c>
      <c r="BY42" s="9">
        <v>65.25</v>
      </c>
      <c r="BZ42" s="29">
        <v>43.06</v>
      </c>
      <c r="CA42" s="31">
        <v>0.6599233716475096</v>
      </c>
      <c r="CB42" s="123">
        <v>18.75</v>
      </c>
      <c r="CC42" s="29">
        <v>24.31</v>
      </c>
      <c r="CD42" s="31">
        <v>0.3725670498084291</v>
      </c>
      <c r="CF42" s="49"/>
    </row>
    <row r="43" spans="1:84" ht="15">
      <c r="A43" s="56" t="s">
        <v>204</v>
      </c>
      <c r="B43" s="57">
        <v>161</v>
      </c>
      <c r="C43" s="58" t="s">
        <v>205</v>
      </c>
      <c r="D43" s="33">
        <v>9.86</v>
      </c>
      <c r="E43" s="36">
        <v>10.12</v>
      </c>
      <c r="F43" s="36">
        <v>10.07</v>
      </c>
      <c r="G43" s="36">
        <v>9.28</v>
      </c>
      <c r="H43" s="36">
        <v>9.45</v>
      </c>
      <c r="I43" s="36">
        <v>9.63</v>
      </c>
      <c r="J43" s="36">
        <v>9.57</v>
      </c>
      <c r="K43" s="36">
        <v>9.69</v>
      </c>
      <c r="L43" s="36">
        <v>9.25</v>
      </c>
      <c r="M43" s="166">
        <v>9.17</v>
      </c>
      <c r="N43" s="171">
        <v>9.609</v>
      </c>
      <c r="O43" s="42">
        <v>0.33338166316299966</v>
      </c>
      <c r="P43" s="35">
        <v>2.55</v>
      </c>
      <c r="Q43" s="36">
        <v>2.84</v>
      </c>
      <c r="R43" s="36">
        <v>2.62</v>
      </c>
      <c r="S43" s="36">
        <v>2.43</v>
      </c>
      <c r="T43" s="36">
        <v>2.66</v>
      </c>
      <c r="U43" s="36">
        <v>2.69</v>
      </c>
      <c r="V43" s="36">
        <v>2.51</v>
      </c>
      <c r="W43" s="36">
        <v>2.76</v>
      </c>
      <c r="X43" s="36">
        <v>2.7</v>
      </c>
      <c r="Y43" s="166">
        <v>2.8</v>
      </c>
      <c r="Z43" s="171">
        <v>2.6559999999999997</v>
      </c>
      <c r="AA43" s="42">
        <v>0.13057139383835512</v>
      </c>
      <c r="AB43" s="35">
        <v>3.8666666666666667</v>
      </c>
      <c r="AC43" s="36">
        <v>3.5633802816901405</v>
      </c>
      <c r="AD43" s="36">
        <v>3.8435114503816794</v>
      </c>
      <c r="AE43" s="36">
        <v>3.818930041152263</v>
      </c>
      <c r="AF43" s="36">
        <v>3.552631578947368</v>
      </c>
      <c r="AG43" s="36">
        <v>3.5799256505576214</v>
      </c>
      <c r="AH43" s="36">
        <v>3.8127490039840644</v>
      </c>
      <c r="AI43" s="36">
        <v>3.5108695652173916</v>
      </c>
      <c r="AJ43" s="36">
        <v>3.4259259259259256</v>
      </c>
      <c r="AK43" s="166">
        <v>3.2750000000000004</v>
      </c>
      <c r="AL43" s="171">
        <v>3.624959016452312</v>
      </c>
      <c r="AM43" s="42">
        <v>0.20144772755330706</v>
      </c>
      <c r="AN43" s="35">
        <v>5.66</v>
      </c>
      <c r="AO43" s="37">
        <v>6.33</v>
      </c>
      <c r="AP43" s="37">
        <v>5.82</v>
      </c>
      <c r="AQ43" s="37">
        <v>6.44</v>
      </c>
      <c r="AR43" s="37">
        <v>6.28</v>
      </c>
      <c r="AS43" s="37">
        <v>6.47</v>
      </c>
      <c r="AT43" s="37">
        <v>6.11</v>
      </c>
      <c r="AU43" s="37">
        <v>6.2</v>
      </c>
      <c r="AV43" s="36">
        <v>5.78</v>
      </c>
      <c r="AW43" s="166">
        <v>6.31</v>
      </c>
      <c r="AX43" s="171">
        <v>6.1400000000000015</v>
      </c>
      <c r="AY43" s="42">
        <v>0.28875210436940596</v>
      </c>
      <c r="AZ43" s="35">
        <v>2.14</v>
      </c>
      <c r="BA43" s="37">
        <v>2.28</v>
      </c>
      <c r="BB43" s="37">
        <v>2.2</v>
      </c>
      <c r="BC43" s="37">
        <v>2.18</v>
      </c>
      <c r="BD43" s="37">
        <v>2.28</v>
      </c>
      <c r="BE43" s="37">
        <v>2.1</v>
      </c>
      <c r="BF43" s="37">
        <v>2.27</v>
      </c>
      <c r="BG43" s="37">
        <v>2.14</v>
      </c>
      <c r="BH43" s="36">
        <v>2.18</v>
      </c>
      <c r="BI43" s="166">
        <v>2.23</v>
      </c>
      <c r="BJ43" s="171">
        <v>2.2</v>
      </c>
      <c r="BK43" s="42">
        <v>0.0637704215657028</v>
      </c>
      <c r="BL43" s="35">
        <v>2.644859813084112</v>
      </c>
      <c r="BM43" s="36">
        <v>2.7763157894736845</v>
      </c>
      <c r="BN43" s="36">
        <v>2.6454545454545455</v>
      </c>
      <c r="BO43" s="36">
        <v>2.9541284403669725</v>
      </c>
      <c r="BP43" s="36">
        <v>2.754385964912281</v>
      </c>
      <c r="BQ43" s="36">
        <v>3.0809523809523807</v>
      </c>
      <c r="BR43" s="36">
        <v>2.691629955947137</v>
      </c>
      <c r="BS43" s="36">
        <v>2.897196261682243</v>
      </c>
      <c r="BT43" s="36">
        <v>2.6513761467889907</v>
      </c>
      <c r="BU43" s="166">
        <v>2.8295964125560538</v>
      </c>
      <c r="BV43" s="171">
        <v>2.79258957112184</v>
      </c>
      <c r="BW43" s="42">
        <v>0.1479080818864262</v>
      </c>
      <c r="BX43" s="9">
        <v>25.84</v>
      </c>
      <c r="BY43" s="9">
        <v>73.92</v>
      </c>
      <c r="BZ43" s="29">
        <v>46.349999999999994</v>
      </c>
      <c r="CA43" s="31">
        <v>0.6270292207792207</v>
      </c>
      <c r="CB43" s="123">
        <v>18.24</v>
      </c>
      <c r="CC43" s="29">
        <v>28.11</v>
      </c>
      <c r="CD43" s="31">
        <v>0.380275974025974</v>
      </c>
      <c r="CF43" s="49"/>
    </row>
    <row r="44" spans="1:84" ht="15">
      <c r="A44" s="56" t="s">
        <v>206</v>
      </c>
      <c r="B44" s="57">
        <v>164</v>
      </c>
      <c r="C44" s="58" t="s">
        <v>207</v>
      </c>
      <c r="D44" s="33">
        <v>10.58</v>
      </c>
      <c r="E44" s="36">
        <v>10.08</v>
      </c>
      <c r="F44" s="36">
        <v>10.41</v>
      </c>
      <c r="G44" s="36">
        <v>9.89</v>
      </c>
      <c r="H44" s="36">
        <v>10.56</v>
      </c>
      <c r="I44" s="36">
        <v>10.34</v>
      </c>
      <c r="J44" s="36">
        <v>10.4</v>
      </c>
      <c r="K44" s="36">
        <v>10.22</v>
      </c>
      <c r="L44" s="36">
        <v>10.86</v>
      </c>
      <c r="M44" s="166">
        <v>10.4</v>
      </c>
      <c r="N44" s="171">
        <v>10.374</v>
      </c>
      <c r="O44" s="42">
        <v>0.27109653877044876</v>
      </c>
      <c r="P44" s="35">
        <v>2.19</v>
      </c>
      <c r="Q44" s="36">
        <v>2.26</v>
      </c>
      <c r="R44" s="36">
        <v>2.44</v>
      </c>
      <c r="S44" s="36">
        <v>2.37</v>
      </c>
      <c r="T44" s="36">
        <v>2.16</v>
      </c>
      <c r="U44" s="36">
        <v>2.42</v>
      </c>
      <c r="V44" s="36">
        <v>2.35</v>
      </c>
      <c r="W44" s="36">
        <v>2.4</v>
      </c>
      <c r="X44" s="36">
        <v>2.17</v>
      </c>
      <c r="Y44" s="166">
        <v>2.15</v>
      </c>
      <c r="Z44" s="171">
        <v>2.2909999999999995</v>
      </c>
      <c r="AA44" s="42">
        <v>0.11704225257953531</v>
      </c>
      <c r="AB44" s="35">
        <v>4.831050228310502</v>
      </c>
      <c r="AC44" s="36">
        <v>4.460176991150443</v>
      </c>
      <c r="AD44" s="36">
        <v>4.266393442622951</v>
      </c>
      <c r="AE44" s="36">
        <v>4.172995780590718</v>
      </c>
      <c r="AF44" s="36">
        <v>4.888888888888888</v>
      </c>
      <c r="AG44" s="36">
        <v>4.2727272727272725</v>
      </c>
      <c r="AH44" s="36">
        <v>4.425531914893617</v>
      </c>
      <c r="AI44" s="36">
        <v>4.258333333333334</v>
      </c>
      <c r="AJ44" s="36">
        <v>5.0046082949308754</v>
      </c>
      <c r="AK44" s="166">
        <v>4.837209302325582</v>
      </c>
      <c r="AL44" s="171">
        <v>4.5417915449774195</v>
      </c>
      <c r="AM44" s="42">
        <v>0.31453562867813817</v>
      </c>
      <c r="AN44" s="35">
        <v>7.11</v>
      </c>
      <c r="AO44" s="37">
        <v>6.92</v>
      </c>
      <c r="AP44" s="37">
        <v>7.04</v>
      </c>
      <c r="AQ44" s="37">
        <v>7.1</v>
      </c>
      <c r="AR44" s="37">
        <v>7.07</v>
      </c>
      <c r="AS44" s="37">
        <v>6.94</v>
      </c>
      <c r="AT44" s="37">
        <v>6.79</v>
      </c>
      <c r="AU44" s="37">
        <v>7.11</v>
      </c>
      <c r="AV44" s="36">
        <v>7.3</v>
      </c>
      <c r="AW44" s="166">
        <v>6.96</v>
      </c>
      <c r="AX44" s="171">
        <v>7.033999999999999</v>
      </c>
      <c r="AY44" s="42">
        <v>0.13937957765285253</v>
      </c>
      <c r="AZ44" s="35">
        <v>2.12</v>
      </c>
      <c r="BA44" s="37">
        <v>1.94</v>
      </c>
      <c r="BB44" s="37">
        <v>1.93</v>
      </c>
      <c r="BC44" s="37">
        <v>1.95</v>
      </c>
      <c r="BD44" s="37">
        <v>1.92</v>
      </c>
      <c r="BE44" s="37">
        <v>1.8</v>
      </c>
      <c r="BF44" s="37">
        <v>1.84</v>
      </c>
      <c r="BG44" s="37">
        <v>1.93</v>
      </c>
      <c r="BH44" s="36">
        <v>1.92</v>
      </c>
      <c r="BI44" s="166">
        <v>1.98</v>
      </c>
      <c r="BJ44" s="171">
        <v>1.9330000000000003</v>
      </c>
      <c r="BK44" s="42">
        <v>0.08446564061465445</v>
      </c>
      <c r="BL44" s="35">
        <v>3.3537735849056602</v>
      </c>
      <c r="BM44" s="36">
        <v>3.5670103092783507</v>
      </c>
      <c r="BN44" s="36">
        <v>3.6476683937823835</v>
      </c>
      <c r="BO44" s="36">
        <v>3.641025641025641</v>
      </c>
      <c r="BP44" s="36">
        <v>3.682291666666667</v>
      </c>
      <c r="BQ44" s="36">
        <v>3.8555555555555556</v>
      </c>
      <c r="BR44" s="36">
        <v>3.6902173913043477</v>
      </c>
      <c r="BS44" s="36">
        <v>3.683937823834197</v>
      </c>
      <c r="BT44" s="36">
        <v>3.8020833333333335</v>
      </c>
      <c r="BU44" s="166">
        <v>3.515151515151515</v>
      </c>
      <c r="BV44" s="171">
        <v>3.643871521483765</v>
      </c>
      <c r="BW44" s="42">
        <v>0.14209788392064787</v>
      </c>
      <c r="BX44" s="9">
        <v>25.34</v>
      </c>
      <c r="BY44" s="9">
        <v>65.13</v>
      </c>
      <c r="BZ44" s="29">
        <v>41.239999999999995</v>
      </c>
      <c r="CA44" s="31">
        <v>0.633195148165208</v>
      </c>
      <c r="CB44" s="123">
        <v>14.45</v>
      </c>
      <c r="CC44" s="29">
        <v>26.79</v>
      </c>
      <c r="CD44" s="31">
        <v>0.41133118378627365</v>
      </c>
      <c r="CF44" s="49"/>
    </row>
    <row r="45" spans="1:84" ht="15">
      <c r="A45" s="56" t="s">
        <v>208</v>
      </c>
      <c r="B45" s="57">
        <v>167</v>
      </c>
      <c r="C45" s="58" t="s">
        <v>551</v>
      </c>
      <c r="D45" s="33"/>
      <c r="E45" s="36"/>
      <c r="F45" s="36"/>
      <c r="G45" s="36"/>
      <c r="H45" s="36"/>
      <c r="I45" s="36"/>
      <c r="J45" s="36"/>
      <c r="K45" s="36"/>
      <c r="L45" s="36"/>
      <c r="M45" s="166"/>
      <c r="N45" s="171" t="e">
        <v>#DIV/0!</v>
      </c>
      <c r="O45" s="42" t="e">
        <v>#DIV/0!</v>
      </c>
      <c r="P45" s="35"/>
      <c r="Q45" s="36"/>
      <c r="R45" s="36"/>
      <c r="S45" s="36"/>
      <c r="T45" s="36"/>
      <c r="U45" s="36"/>
      <c r="V45" s="36"/>
      <c r="W45" s="36"/>
      <c r="X45" s="36"/>
      <c r="Y45" s="166"/>
      <c r="Z45" s="171" t="e">
        <v>#DIV/0!</v>
      </c>
      <c r="AA45" s="42" t="e">
        <v>#DIV/0!</v>
      </c>
      <c r="AB45" s="35"/>
      <c r="AC45" s="36"/>
      <c r="AD45" s="36"/>
      <c r="AE45" s="36"/>
      <c r="AF45" s="36"/>
      <c r="AG45" s="36"/>
      <c r="AH45" s="36"/>
      <c r="AI45" s="36"/>
      <c r="AJ45" s="36"/>
      <c r="AK45" s="166"/>
      <c r="AL45" s="171" t="e">
        <v>#DIV/0!</v>
      </c>
      <c r="AM45" s="42" t="e">
        <v>#DIV/0!</v>
      </c>
      <c r="AN45" s="35"/>
      <c r="AO45" s="37"/>
      <c r="AP45" s="37"/>
      <c r="AQ45" s="37"/>
      <c r="AR45" s="37"/>
      <c r="AS45" s="37"/>
      <c r="AT45" s="37"/>
      <c r="AU45" s="37"/>
      <c r="AV45" s="36"/>
      <c r="AW45" s="166"/>
      <c r="AX45" s="171" t="e">
        <v>#DIV/0!</v>
      </c>
      <c r="AY45" s="42" t="e">
        <v>#DIV/0!</v>
      </c>
      <c r="AZ45" s="35"/>
      <c r="BA45" s="37"/>
      <c r="BB45" s="37"/>
      <c r="BC45" s="37"/>
      <c r="BD45" s="37"/>
      <c r="BE45" s="37"/>
      <c r="BF45" s="37"/>
      <c r="BG45" s="37"/>
      <c r="BH45" s="36"/>
      <c r="BI45" s="166"/>
      <c r="BJ45" s="171" t="e">
        <v>#DIV/0!</v>
      </c>
      <c r="BK45" s="42" t="e">
        <v>#DIV/0!</v>
      </c>
      <c r="BL45" s="35"/>
      <c r="BM45" s="36"/>
      <c r="BN45" s="36"/>
      <c r="BO45" s="36"/>
      <c r="BP45" s="36"/>
      <c r="BQ45" s="36"/>
      <c r="BR45" s="36"/>
      <c r="BS45" s="36"/>
      <c r="BT45" s="36"/>
      <c r="BU45" s="166"/>
      <c r="BV45" s="171" t="e">
        <v>#DIV/0!</v>
      </c>
      <c r="BW45" s="42" t="e">
        <v>#DIV/0!</v>
      </c>
      <c r="BX45" s="9" t="e">
        <v>#N/A</v>
      </c>
      <c r="BY45" s="9">
        <v>85.34</v>
      </c>
      <c r="BZ45" s="29">
        <v>53.05</v>
      </c>
      <c r="CA45" s="31">
        <v>0.6216311225685492</v>
      </c>
      <c r="CB45" s="123">
        <v>3.14</v>
      </c>
      <c r="CC45" s="29">
        <v>49.91</v>
      </c>
      <c r="CD45" s="31">
        <v>0.5848371220998358</v>
      </c>
      <c r="CF45" s="49"/>
    </row>
    <row r="46" spans="1:84" ht="15">
      <c r="A46" s="56" t="s">
        <v>209</v>
      </c>
      <c r="B46" s="57">
        <v>176</v>
      </c>
      <c r="C46" s="58" t="s">
        <v>83</v>
      </c>
      <c r="D46" s="33"/>
      <c r="E46" s="36"/>
      <c r="F46" s="36"/>
      <c r="G46" s="36"/>
      <c r="H46" s="36"/>
      <c r="I46" s="36"/>
      <c r="J46" s="36"/>
      <c r="K46" s="36"/>
      <c r="L46" s="36"/>
      <c r="M46" s="166"/>
      <c r="N46" s="171" t="e">
        <v>#DIV/0!</v>
      </c>
      <c r="O46" s="42" t="e">
        <v>#DIV/0!</v>
      </c>
      <c r="P46" s="35"/>
      <c r="Q46" s="36"/>
      <c r="R46" s="36"/>
      <c r="S46" s="36"/>
      <c r="T46" s="36"/>
      <c r="U46" s="36"/>
      <c r="V46" s="36"/>
      <c r="W46" s="36"/>
      <c r="X46" s="36"/>
      <c r="Y46" s="166"/>
      <c r="Z46" s="171" t="e">
        <v>#DIV/0!</v>
      </c>
      <c r="AA46" s="42" t="e">
        <v>#DIV/0!</v>
      </c>
      <c r="AB46" s="35"/>
      <c r="AC46" s="36"/>
      <c r="AD46" s="36"/>
      <c r="AE46" s="36"/>
      <c r="AF46" s="36"/>
      <c r="AG46" s="36"/>
      <c r="AH46" s="36"/>
      <c r="AI46" s="36"/>
      <c r="AJ46" s="36"/>
      <c r="AK46" s="166"/>
      <c r="AL46" s="171" t="e">
        <v>#DIV/0!</v>
      </c>
      <c r="AM46" s="42" t="e">
        <v>#DIV/0!</v>
      </c>
      <c r="AN46" s="35"/>
      <c r="AO46" s="37"/>
      <c r="AP46" s="37"/>
      <c r="AQ46" s="37"/>
      <c r="AR46" s="37"/>
      <c r="AS46" s="37"/>
      <c r="AT46" s="37"/>
      <c r="AU46" s="37"/>
      <c r="AV46" s="36"/>
      <c r="AW46" s="166"/>
      <c r="AX46" s="171" t="e">
        <v>#DIV/0!</v>
      </c>
      <c r="AY46" s="42" t="e">
        <v>#DIV/0!</v>
      </c>
      <c r="AZ46" s="35"/>
      <c r="BA46" s="37"/>
      <c r="BB46" s="37"/>
      <c r="BC46" s="37"/>
      <c r="BD46" s="37"/>
      <c r="BE46" s="37"/>
      <c r="BF46" s="37"/>
      <c r="BG46" s="37"/>
      <c r="BH46" s="36"/>
      <c r="BI46" s="166"/>
      <c r="BJ46" s="171" t="e">
        <v>#DIV/0!</v>
      </c>
      <c r="BK46" s="42" t="e">
        <v>#DIV/0!</v>
      </c>
      <c r="BL46" s="35"/>
      <c r="BM46" s="36"/>
      <c r="BN46" s="36"/>
      <c r="BO46" s="36"/>
      <c r="BP46" s="36"/>
      <c r="BQ46" s="36"/>
      <c r="BR46" s="36"/>
      <c r="BS46" s="36"/>
      <c r="BT46" s="36"/>
      <c r="BU46" s="166"/>
      <c r="BV46" s="171" t="e">
        <v>#DIV/0!</v>
      </c>
      <c r="BW46" s="42" t="e">
        <v>#DIV/0!</v>
      </c>
      <c r="BX46" s="9" t="e">
        <v>#N/A</v>
      </c>
      <c r="BY46" s="9">
        <v>50.58</v>
      </c>
      <c r="BZ46" s="29">
        <v>32.69</v>
      </c>
      <c r="CA46" s="31">
        <v>0.6463028865164097</v>
      </c>
      <c r="CB46" s="123">
        <v>2.95</v>
      </c>
      <c r="CC46" s="29">
        <v>29.74</v>
      </c>
      <c r="CD46" s="31">
        <v>0.5879794385132463</v>
      </c>
      <c r="CF46" s="49"/>
    </row>
    <row r="47" spans="1:84" ht="15">
      <c r="A47" s="56" t="s">
        <v>210</v>
      </c>
      <c r="B47" s="57">
        <v>186</v>
      </c>
      <c r="C47" s="58" t="s">
        <v>211</v>
      </c>
      <c r="D47" s="33">
        <v>9.2</v>
      </c>
      <c r="E47" s="36">
        <v>9.3</v>
      </c>
      <c r="F47" s="36">
        <v>8.66</v>
      </c>
      <c r="G47" s="36">
        <v>9.56</v>
      </c>
      <c r="H47" s="36">
        <v>9.64</v>
      </c>
      <c r="I47" s="36">
        <v>8.93</v>
      </c>
      <c r="J47" s="36">
        <v>9.58</v>
      </c>
      <c r="K47" s="36">
        <v>9.35</v>
      </c>
      <c r="L47" s="36">
        <v>9.86</v>
      </c>
      <c r="M47" s="166">
        <v>9.73</v>
      </c>
      <c r="N47" s="171">
        <v>9.381</v>
      </c>
      <c r="O47" s="42">
        <v>0.37319789209837845</v>
      </c>
      <c r="P47" s="35">
        <v>2.08</v>
      </c>
      <c r="Q47" s="36">
        <v>2.3</v>
      </c>
      <c r="R47" s="36">
        <v>2.06</v>
      </c>
      <c r="S47" s="36">
        <v>2.02</v>
      </c>
      <c r="T47" s="36">
        <v>2.08</v>
      </c>
      <c r="U47" s="36">
        <v>2.18</v>
      </c>
      <c r="V47" s="36">
        <v>2.01</v>
      </c>
      <c r="W47" s="36">
        <v>2.24</v>
      </c>
      <c r="X47" s="36">
        <v>2.24</v>
      </c>
      <c r="Y47" s="166">
        <v>2.41</v>
      </c>
      <c r="Z47" s="171">
        <v>2.162</v>
      </c>
      <c r="AA47" s="42">
        <v>0.13339998334166342</v>
      </c>
      <c r="AB47" s="35">
        <v>4.4230769230769225</v>
      </c>
      <c r="AC47" s="36">
        <v>4.043478260869565</v>
      </c>
      <c r="AD47" s="36">
        <v>4.203883495145631</v>
      </c>
      <c r="AE47" s="36">
        <v>4.732673267326732</v>
      </c>
      <c r="AF47" s="36">
        <v>4.634615384615385</v>
      </c>
      <c r="AG47" s="36">
        <v>4.0963302752293576</v>
      </c>
      <c r="AH47" s="36">
        <v>4.766169154228856</v>
      </c>
      <c r="AI47" s="36">
        <v>4.174107142857142</v>
      </c>
      <c r="AJ47" s="36">
        <v>4.4017857142857135</v>
      </c>
      <c r="AK47" s="166">
        <v>4.037344398340249</v>
      </c>
      <c r="AL47" s="171">
        <v>4.351346401597555</v>
      </c>
      <c r="AM47" s="42">
        <v>0.2822510981761042</v>
      </c>
      <c r="AN47" s="35">
        <v>6.57</v>
      </c>
      <c r="AO47" s="37">
        <v>6.37</v>
      </c>
      <c r="AP47" s="37">
        <v>6.12</v>
      </c>
      <c r="AQ47" s="37">
        <v>6.69</v>
      </c>
      <c r="AR47" s="37">
        <v>6.7</v>
      </c>
      <c r="AS47" s="37">
        <v>6.41</v>
      </c>
      <c r="AT47" s="37">
        <v>6.49</v>
      </c>
      <c r="AU47" s="37">
        <v>6.67</v>
      </c>
      <c r="AV47" s="36">
        <v>6.41</v>
      </c>
      <c r="AW47" s="166">
        <v>6.43</v>
      </c>
      <c r="AX47" s="171">
        <v>6.4860000000000015</v>
      </c>
      <c r="AY47" s="42">
        <v>0.17964161853838606</v>
      </c>
      <c r="AZ47" s="35">
        <v>1.95</v>
      </c>
      <c r="BA47" s="37">
        <v>1.98</v>
      </c>
      <c r="BB47" s="37">
        <v>2.89</v>
      </c>
      <c r="BC47" s="37">
        <v>2.02</v>
      </c>
      <c r="BD47" s="37">
        <v>1.96</v>
      </c>
      <c r="BE47" s="37">
        <v>1.91</v>
      </c>
      <c r="BF47" s="37">
        <v>1.96</v>
      </c>
      <c r="BG47" s="37">
        <v>1.95</v>
      </c>
      <c r="BH47" s="36">
        <v>2.13</v>
      </c>
      <c r="BI47" s="166">
        <v>1.94</v>
      </c>
      <c r="BJ47" s="171">
        <v>2.069</v>
      </c>
      <c r="BK47" s="42">
        <v>0.2947861748605041</v>
      </c>
      <c r="BL47" s="35">
        <v>3.3692307692307693</v>
      </c>
      <c r="BM47" s="36">
        <v>3.217171717171717</v>
      </c>
      <c r="BN47" s="36">
        <v>2.1176470588235294</v>
      </c>
      <c r="BO47" s="36">
        <v>3.311881188118812</v>
      </c>
      <c r="BP47" s="36">
        <v>3.418367346938776</v>
      </c>
      <c r="BQ47" s="36">
        <v>3.356020942408377</v>
      </c>
      <c r="BR47" s="36">
        <v>3.3112244897959187</v>
      </c>
      <c r="BS47" s="36">
        <v>3.4205128205128204</v>
      </c>
      <c r="BT47" s="36">
        <v>3.0093896713615025</v>
      </c>
      <c r="BU47" s="166">
        <v>3.3144329896907214</v>
      </c>
      <c r="BV47" s="171">
        <v>3.1845878994052947</v>
      </c>
      <c r="BW47" s="42">
        <v>0.3934201475577238</v>
      </c>
      <c r="BX47" s="9">
        <v>24.12</v>
      </c>
      <c r="BY47" s="9">
        <v>66.51</v>
      </c>
      <c r="BZ47" s="29">
        <v>43.65</v>
      </c>
      <c r="CA47" s="31">
        <v>0.6562922868741542</v>
      </c>
      <c r="CB47" s="123">
        <v>28.63</v>
      </c>
      <c r="CC47" s="29">
        <v>15.02</v>
      </c>
      <c r="CD47" s="31">
        <v>0.2258307021500526</v>
      </c>
      <c r="CF47" s="49"/>
    </row>
    <row r="48" spans="1:84" ht="15">
      <c r="A48" s="56" t="s">
        <v>212</v>
      </c>
      <c r="B48" s="57">
        <v>187</v>
      </c>
      <c r="C48" s="58" t="s">
        <v>213</v>
      </c>
      <c r="D48" s="33">
        <v>10.11</v>
      </c>
      <c r="E48" s="36">
        <v>10.4</v>
      </c>
      <c r="F48" s="36">
        <v>10.31</v>
      </c>
      <c r="G48" s="36">
        <v>10.32</v>
      </c>
      <c r="H48" s="36">
        <v>10.62</v>
      </c>
      <c r="I48" s="36">
        <v>10.93</v>
      </c>
      <c r="J48" s="36">
        <v>11.08</v>
      </c>
      <c r="K48" s="36">
        <v>10.47</v>
      </c>
      <c r="L48" s="36">
        <v>10.69</v>
      </c>
      <c r="M48" s="166">
        <v>10.93</v>
      </c>
      <c r="N48" s="171">
        <v>10.585999999999999</v>
      </c>
      <c r="O48" s="42">
        <v>0.3187196608655552</v>
      </c>
      <c r="P48" s="35">
        <v>2.35</v>
      </c>
      <c r="Q48" s="36">
        <v>2.42</v>
      </c>
      <c r="R48" s="36">
        <v>2.39</v>
      </c>
      <c r="S48" s="36">
        <v>2.27</v>
      </c>
      <c r="T48" s="36">
        <v>2.39</v>
      </c>
      <c r="U48" s="36">
        <v>2.48</v>
      </c>
      <c r="V48" s="36">
        <v>2.26</v>
      </c>
      <c r="W48" s="36">
        <v>2.36</v>
      </c>
      <c r="X48" s="36">
        <v>2.54</v>
      </c>
      <c r="Y48" s="166">
        <v>2.24</v>
      </c>
      <c r="Z48" s="171">
        <v>2.37</v>
      </c>
      <c r="AA48" s="42">
        <v>0.09649409884085736</v>
      </c>
      <c r="AB48" s="35">
        <v>4.3021276595744675</v>
      </c>
      <c r="AC48" s="36">
        <v>4.297520661157025</v>
      </c>
      <c r="AD48" s="36">
        <v>4.313807531380753</v>
      </c>
      <c r="AE48" s="36">
        <v>4.546255506607929</v>
      </c>
      <c r="AF48" s="36">
        <v>4.443514644351464</v>
      </c>
      <c r="AG48" s="36">
        <v>4.407258064516129</v>
      </c>
      <c r="AH48" s="36">
        <v>4.902654867256637</v>
      </c>
      <c r="AI48" s="36">
        <v>4.436440677966102</v>
      </c>
      <c r="AJ48" s="36">
        <v>4.208661417322834</v>
      </c>
      <c r="AK48" s="166">
        <v>4.879464285714285</v>
      </c>
      <c r="AL48" s="171">
        <v>4.473770531584763</v>
      </c>
      <c r="AM48" s="42">
        <v>0.23965540268483165</v>
      </c>
      <c r="AN48" s="35">
        <v>7.14</v>
      </c>
      <c r="AO48" s="37">
        <v>6.93</v>
      </c>
      <c r="AP48" s="37">
        <v>7.48</v>
      </c>
      <c r="AQ48" s="37">
        <v>7.01</v>
      </c>
      <c r="AR48" s="37">
        <v>6.82</v>
      </c>
      <c r="AS48" s="37">
        <v>7.04</v>
      </c>
      <c r="AT48" s="37">
        <v>6.94</v>
      </c>
      <c r="AU48" s="37">
        <v>6.77</v>
      </c>
      <c r="AV48" s="36">
        <v>7.45</v>
      </c>
      <c r="AW48" s="166">
        <v>7.02</v>
      </c>
      <c r="AX48" s="171">
        <v>7.06</v>
      </c>
      <c r="AY48" s="42">
        <v>0.2386070689089935</v>
      </c>
      <c r="AZ48" s="35">
        <v>1.91</v>
      </c>
      <c r="BA48" s="37">
        <v>2.98</v>
      </c>
      <c r="BB48" s="37">
        <v>1.97</v>
      </c>
      <c r="BC48" s="37">
        <v>2</v>
      </c>
      <c r="BD48" s="37">
        <v>1.92</v>
      </c>
      <c r="BE48" s="37">
        <v>1.99</v>
      </c>
      <c r="BF48" s="37">
        <v>1.92</v>
      </c>
      <c r="BG48" s="37">
        <v>1.93</v>
      </c>
      <c r="BH48" s="36">
        <v>1.89</v>
      </c>
      <c r="BI48" s="166">
        <v>1.9</v>
      </c>
      <c r="BJ48" s="171">
        <v>2.041</v>
      </c>
      <c r="BK48" s="42">
        <v>0.3320793077965959</v>
      </c>
      <c r="BL48" s="35">
        <v>3.738219895287958</v>
      </c>
      <c r="BM48" s="36">
        <v>2.325503355704698</v>
      </c>
      <c r="BN48" s="36">
        <v>3.7969543147208125</v>
      </c>
      <c r="BO48" s="36">
        <v>3.505</v>
      </c>
      <c r="BP48" s="36">
        <v>3.5520833333333335</v>
      </c>
      <c r="BQ48" s="36">
        <v>3.5376884422110555</v>
      </c>
      <c r="BR48" s="36">
        <v>3.6145833333333335</v>
      </c>
      <c r="BS48" s="36">
        <v>3.5077720207253886</v>
      </c>
      <c r="BT48" s="36">
        <v>3.9417989417989423</v>
      </c>
      <c r="BU48" s="166">
        <v>3.694736842105263</v>
      </c>
      <c r="BV48" s="171">
        <v>3.521434047922079</v>
      </c>
      <c r="BW48" s="42">
        <v>0.44350063840854703</v>
      </c>
      <c r="BX48" s="9">
        <v>25.97</v>
      </c>
      <c r="BY48" s="9">
        <v>42.5</v>
      </c>
      <c r="BZ48" s="29">
        <v>25.6</v>
      </c>
      <c r="CA48" s="31">
        <v>0.6023529411764706</v>
      </c>
      <c r="CB48" s="123">
        <v>17.57</v>
      </c>
      <c r="CC48" s="29">
        <v>8.03</v>
      </c>
      <c r="CD48" s="31">
        <v>0.18894117647058822</v>
      </c>
      <c r="CF48" s="49"/>
    </row>
    <row r="49" spans="1:84" ht="15">
      <c r="A49" s="56" t="s">
        <v>214</v>
      </c>
      <c r="B49" s="57">
        <v>323</v>
      </c>
      <c r="C49" s="58" t="s">
        <v>82</v>
      </c>
      <c r="D49" s="33"/>
      <c r="E49" s="36"/>
      <c r="F49" s="36"/>
      <c r="G49" s="36"/>
      <c r="H49" s="36"/>
      <c r="I49" s="36"/>
      <c r="J49" s="36"/>
      <c r="K49" s="36"/>
      <c r="L49" s="36"/>
      <c r="M49" s="166"/>
      <c r="N49" s="171" t="e">
        <v>#DIV/0!</v>
      </c>
      <c r="O49" s="42" t="e">
        <v>#DIV/0!</v>
      </c>
      <c r="P49" s="35"/>
      <c r="Q49" s="36"/>
      <c r="R49" s="36"/>
      <c r="S49" s="36"/>
      <c r="T49" s="36"/>
      <c r="U49" s="36"/>
      <c r="V49" s="36"/>
      <c r="W49" s="36"/>
      <c r="X49" s="36"/>
      <c r="Y49" s="166"/>
      <c r="Z49" s="171" t="e">
        <v>#DIV/0!</v>
      </c>
      <c r="AA49" s="42" t="e">
        <v>#DIV/0!</v>
      </c>
      <c r="AB49" s="35"/>
      <c r="AC49" s="36"/>
      <c r="AD49" s="36"/>
      <c r="AE49" s="36"/>
      <c r="AF49" s="36"/>
      <c r="AG49" s="36"/>
      <c r="AH49" s="36"/>
      <c r="AI49" s="36"/>
      <c r="AJ49" s="36"/>
      <c r="AK49" s="166"/>
      <c r="AL49" s="171" t="e">
        <v>#DIV/0!</v>
      </c>
      <c r="AM49" s="42" t="e">
        <v>#DIV/0!</v>
      </c>
      <c r="AN49" s="35"/>
      <c r="AO49" s="37"/>
      <c r="AP49" s="37"/>
      <c r="AQ49" s="37"/>
      <c r="AR49" s="37"/>
      <c r="AS49" s="37"/>
      <c r="AT49" s="37"/>
      <c r="AU49" s="37"/>
      <c r="AV49" s="36"/>
      <c r="AW49" s="166"/>
      <c r="AX49" s="171" t="e">
        <v>#DIV/0!</v>
      </c>
      <c r="AY49" s="42" t="e">
        <v>#DIV/0!</v>
      </c>
      <c r="AZ49" s="35"/>
      <c r="BA49" s="37"/>
      <c r="BB49" s="37"/>
      <c r="BC49" s="37"/>
      <c r="BD49" s="37"/>
      <c r="BE49" s="37"/>
      <c r="BF49" s="37"/>
      <c r="BG49" s="37"/>
      <c r="BH49" s="36"/>
      <c r="BI49" s="166"/>
      <c r="BJ49" s="171" t="e">
        <v>#DIV/0!</v>
      </c>
      <c r="BK49" s="42" t="e">
        <v>#DIV/0!</v>
      </c>
      <c r="BL49" s="35"/>
      <c r="BM49" s="36"/>
      <c r="BN49" s="36"/>
      <c r="BO49" s="36"/>
      <c r="BP49" s="36"/>
      <c r="BQ49" s="36"/>
      <c r="BR49" s="36"/>
      <c r="BS49" s="36"/>
      <c r="BT49" s="36"/>
      <c r="BU49" s="166"/>
      <c r="BV49" s="171" t="e">
        <v>#DIV/0!</v>
      </c>
      <c r="BW49" s="42" t="e">
        <v>#DIV/0!</v>
      </c>
      <c r="BX49" s="9" t="e">
        <v>#N/A</v>
      </c>
      <c r="BY49" s="9">
        <v>55.31</v>
      </c>
      <c r="BZ49" s="29">
        <v>45.8</v>
      </c>
      <c r="CA49" s="31">
        <v>0.8280600253118784</v>
      </c>
      <c r="CB49" s="123">
        <v>23.72</v>
      </c>
      <c r="CC49" s="29">
        <v>22.08</v>
      </c>
      <c r="CD49" s="31">
        <v>0.3992044838184776</v>
      </c>
      <c r="CF49" s="49"/>
    </row>
    <row r="50" spans="1:84" ht="15">
      <c r="A50" s="56" t="s">
        <v>215</v>
      </c>
      <c r="B50" s="57">
        <v>333</v>
      </c>
      <c r="C50" s="58" t="s">
        <v>81</v>
      </c>
      <c r="D50" s="33"/>
      <c r="E50" s="36"/>
      <c r="F50" s="36"/>
      <c r="G50" s="36"/>
      <c r="H50" s="36"/>
      <c r="I50" s="36"/>
      <c r="J50" s="36"/>
      <c r="K50" s="36"/>
      <c r="L50" s="36"/>
      <c r="M50" s="166"/>
      <c r="N50" s="171" t="e">
        <v>#DIV/0!</v>
      </c>
      <c r="O50" s="42" t="e">
        <v>#DIV/0!</v>
      </c>
      <c r="P50" s="35"/>
      <c r="Q50" s="36"/>
      <c r="R50" s="36"/>
      <c r="S50" s="36"/>
      <c r="T50" s="36"/>
      <c r="U50" s="36"/>
      <c r="V50" s="36"/>
      <c r="W50" s="36"/>
      <c r="X50" s="36"/>
      <c r="Y50" s="166"/>
      <c r="Z50" s="171" t="e">
        <v>#DIV/0!</v>
      </c>
      <c r="AA50" s="42" t="e">
        <v>#DIV/0!</v>
      </c>
      <c r="AB50" s="35"/>
      <c r="AC50" s="36"/>
      <c r="AD50" s="36"/>
      <c r="AE50" s="36"/>
      <c r="AF50" s="36"/>
      <c r="AG50" s="36"/>
      <c r="AH50" s="36"/>
      <c r="AI50" s="36"/>
      <c r="AJ50" s="36"/>
      <c r="AK50" s="166"/>
      <c r="AL50" s="171" t="e">
        <v>#DIV/0!</v>
      </c>
      <c r="AM50" s="42" t="e">
        <v>#DIV/0!</v>
      </c>
      <c r="AN50" s="35"/>
      <c r="AO50" s="37"/>
      <c r="AP50" s="37"/>
      <c r="AQ50" s="37"/>
      <c r="AR50" s="37"/>
      <c r="AS50" s="37"/>
      <c r="AT50" s="37"/>
      <c r="AU50" s="37"/>
      <c r="AV50" s="36"/>
      <c r="AW50" s="166"/>
      <c r="AX50" s="171" t="e">
        <v>#DIV/0!</v>
      </c>
      <c r="AY50" s="42" t="e">
        <v>#DIV/0!</v>
      </c>
      <c r="AZ50" s="35"/>
      <c r="BA50" s="37"/>
      <c r="BB50" s="37"/>
      <c r="BC50" s="37"/>
      <c r="BD50" s="37"/>
      <c r="BE50" s="37"/>
      <c r="BF50" s="37"/>
      <c r="BG50" s="37"/>
      <c r="BH50" s="36"/>
      <c r="BI50" s="166"/>
      <c r="BJ50" s="171" t="e">
        <v>#DIV/0!</v>
      </c>
      <c r="BK50" s="42" t="e">
        <v>#DIV/0!</v>
      </c>
      <c r="BL50" s="35"/>
      <c r="BM50" s="36"/>
      <c r="BN50" s="36"/>
      <c r="BO50" s="36"/>
      <c r="BP50" s="36"/>
      <c r="BQ50" s="36"/>
      <c r="BR50" s="36"/>
      <c r="BS50" s="36"/>
      <c r="BT50" s="36"/>
      <c r="BU50" s="166"/>
      <c r="BV50" s="171" t="e">
        <v>#DIV/0!</v>
      </c>
      <c r="BW50" s="42" t="e">
        <v>#DIV/0!</v>
      </c>
      <c r="BX50" s="9" t="e">
        <v>#N/A</v>
      </c>
      <c r="BY50" s="9">
        <v>87.49</v>
      </c>
      <c r="BZ50" s="29">
        <v>48.959999999999994</v>
      </c>
      <c r="CA50" s="31">
        <v>0.5596068122071094</v>
      </c>
      <c r="CB50" s="123">
        <v>5.52</v>
      </c>
      <c r="CC50" s="29">
        <v>43.44</v>
      </c>
      <c r="CD50" s="31">
        <v>0.4965138873014059</v>
      </c>
      <c r="CF50" s="49"/>
    </row>
    <row r="51" spans="1:84" ht="15">
      <c r="A51" s="56" t="s">
        <v>216</v>
      </c>
      <c r="B51" s="57">
        <v>396</v>
      </c>
      <c r="C51" s="58" t="s">
        <v>80</v>
      </c>
      <c r="D51" s="33"/>
      <c r="E51" s="36"/>
      <c r="F51" s="36"/>
      <c r="G51" s="36"/>
      <c r="H51" s="36"/>
      <c r="I51" s="36"/>
      <c r="J51" s="36"/>
      <c r="K51" s="36"/>
      <c r="L51" s="36"/>
      <c r="M51" s="166"/>
      <c r="N51" s="171" t="e">
        <v>#DIV/0!</v>
      </c>
      <c r="O51" s="42" t="e">
        <v>#DIV/0!</v>
      </c>
      <c r="P51" s="35"/>
      <c r="Q51" s="36"/>
      <c r="R51" s="36"/>
      <c r="S51" s="36"/>
      <c r="T51" s="36"/>
      <c r="U51" s="36"/>
      <c r="V51" s="36"/>
      <c r="W51" s="36"/>
      <c r="X51" s="36"/>
      <c r="Y51" s="166"/>
      <c r="Z51" s="171" t="e">
        <v>#DIV/0!</v>
      </c>
      <c r="AA51" s="42" t="e">
        <v>#DIV/0!</v>
      </c>
      <c r="AB51" s="35"/>
      <c r="AC51" s="36"/>
      <c r="AD51" s="36"/>
      <c r="AE51" s="36"/>
      <c r="AF51" s="36"/>
      <c r="AG51" s="36"/>
      <c r="AH51" s="36"/>
      <c r="AI51" s="36"/>
      <c r="AJ51" s="36"/>
      <c r="AK51" s="166"/>
      <c r="AL51" s="171" t="e">
        <v>#DIV/0!</v>
      </c>
      <c r="AM51" s="42" t="e">
        <v>#DIV/0!</v>
      </c>
      <c r="AN51" s="35"/>
      <c r="AO51" s="37"/>
      <c r="AP51" s="37"/>
      <c r="AQ51" s="37"/>
      <c r="AR51" s="37"/>
      <c r="AS51" s="37"/>
      <c r="AT51" s="37"/>
      <c r="AU51" s="37"/>
      <c r="AV51" s="36"/>
      <c r="AW51" s="166"/>
      <c r="AX51" s="171" t="e">
        <v>#DIV/0!</v>
      </c>
      <c r="AY51" s="42" t="e">
        <v>#DIV/0!</v>
      </c>
      <c r="AZ51" s="35"/>
      <c r="BA51" s="37"/>
      <c r="BB51" s="37"/>
      <c r="BC51" s="37"/>
      <c r="BD51" s="37"/>
      <c r="BE51" s="37"/>
      <c r="BF51" s="37"/>
      <c r="BG51" s="37"/>
      <c r="BH51" s="36"/>
      <c r="BI51" s="166"/>
      <c r="BJ51" s="171" t="e">
        <v>#DIV/0!</v>
      </c>
      <c r="BK51" s="42" t="e">
        <v>#DIV/0!</v>
      </c>
      <c r="BL51" s="35"/>
      <c r="BM51" s="36"/>
      <c r="BN51" s="36"/>
      <c r="BO51" s="36"/>
      <c r="BP51" s="36"/>
      <c r="BQ51" s="36"/>
      <c r="BR51" s="36"/>
      <c r="BS51" s="36"/>
      <c r="BT51" s="36"/>
      <c r="BU51" s="166"/>
      <c r="BV51" s="171" t="e">
        <v>#DIV/0!</v>
      </c>
      <c r="BW51" s="42" t="e">
        <v>#DIV/0!</v>
      </c>
      <c r="BX51" s="9" t="e">
        <v>#N/A</v>
      </c>
      <c r="BY51" s="9">
        <v>67.32</v>
      </c>
      <c r="BZ51" s="29">
        <v>41.28</v>
      </c>
      <c r="CA51" s="31">
        <v>0.6131907308377897</v>
      </c>
      <c r="CB51" s="123">
        <v>2.6</v>
      </c>
      <c r="CC51" s="29">
        <v>38.68</v>
      </c>
      <c r="CD51" s="31">
        <v>0.5745692216280452</v>
      </c>
      <c r="CF51" s="49"/>
    </row>
    <row r="52" spans="1:84" ht="15">
      <c r="A52" s="56" t="s">
        <v>217</v>
      </c>
      <c r="B52" s="57">
        <v>437</v>
      </c>
      <c r="C52" s="58" t="s">
        <v>218</v>
      </c>
      <c r="D52" s="33">
        <v>8.78</v>
      </c>
      <c r="E52" s="36">
        <v>8.92</v>
      </c>
      <c r="F52" s="36">
        <v>8.96</v>
      </c>
      <c r="G52" s="36">
        <v>8.59</v>
      </c>
      <c r="H52" s="36">
        <v>9.39</v>
      </c>
      <c r="I52" s="36">
        <v>8.76</v>
      </c>
      <c r="J52" s="36">
        <v>9.2</v>
      </c>
      <c r="K52" s="36">
        <v>8.58</v>
      </c>
      <c r="L52" s="36">
        <v>8.33</v>
      </c>
      <c r="M52" s="166">
        <v>8.45</v>
      </c>
      <c r="N52" s="171">
        <v>8.796</v>
      </c>
      <c r="O52" s="42">
        <v>0.3309649192554949</v>
      </c>
      <c r="P52" s="35">
        <v>3.35</v>
      </c>
      <c r="Q52" s="36">
        <v>2.85</v>
      </c>
      <c r="R52" s="36">
        <v>2.82</v>
      </c>
      <c r="S52" s="36">
        <v>2.91</v>
      </c>
      <c r="T52" s="36">
        <v>2.99</v>
      </c>
      <c r="U52" s="36">
        <v>3.08</v>
      </c>
      <c r="V52" s="36">
        <v>2.58</v>
      </c>
      <c r="W52" s="36">
        <v>2.85</v>
      </c>
      <c r="X52" s="36">
        <v>2.83</v>
      </c>
      <c r="Y52" s="166">
        <v>2.97</v>
      </c>
      <c r="Z52" s="171">
        <v>2.9229999999999996</v>
      </c>
      <c r="AA52" s="42">
        <v>0.20039128390892105</v>
      </c>
      <c r="AB52" s="35">
        <v>2.6208955223880595</v>
      </c>
      <c r="AC52" s="36">
        <v>3.1298245614035087</v>
      </c>
      <c r="AD52" s="36">
        <v>3.1773049645390077</v>
      </c>
      <c r="AE52" s="36">
        <v>2.951890034364261</v>
      </c>
      <c r="AF52" s="36">
        <v>3.140468227424749</v>
      </c>
      <c r="AG52" s="36">
        <v>2.844155844155844</v>
      </c>
      <c r="AH52" s="36">
        <v>3.5658914728682167</v>
      </c>
      <c r="AI52" s="36">
        <v>3.0105263157894737</v>
      </c>
      <c r="AJ52" s="36">
        <v>2.943462897526502</v>
      </c>
      <c r="AK52" s="166">
        <v>2.8451178451178447</v>
      </c>
      <c r="AL52" s="171">
        <v>3.0229537685577466</v>
      </c>
      <c r="AM52" s="42">
        <v>0.25399149112943303</v>
      </c>
      <c r="AN52" s="35">
        <v>4.14</v>
      </c>
      <c r="AO52" s="37">
        <v>6.15</v>
      </c>
      <c r="AP52" s="37">
        <v>5.91</v>
      </c>
      <c r="AQ52" s="37">
        <v>6.06</v>
      </c>
      <c r="AR52" s="37">
        <v>6.01</v>
      </c>
      <c r="AS52" s="37">
        <v>6.29</v>
      </c>
      <c r="AT52" s="37">
        <v>5.92</v>
      </c>
      <c r="AU52" s="37">
        <v>5.88</v>
      </c>
      <c r="AV52" s="36">
        <v>5.99</v>
      </c>
      <c r="AW52" s="166">
        <v>5.83</v>
      </c>
      <c r="AX52" s="171">
        <v>5.818</v>
      </c>
      <c r="AY52" s="42">
        <v>0.6052143789141585</v>
      </c>
      <c r="AZ52" s="35">
        <v>2.45</v>
      </c>
      <c r="BA52" s="37">
        <v>2.34</v>
      </c>
      <c r="BB52" s="37">
        <v>2.44</v>
      </c>
      <c r="BC52" s="37">
        <v>2.38</v>
      </c>
      <c r="BD52" s="37">
        <v>2.51</v>
      </c>
      <c r="BE52" s="37">
        <v>2.69</v>
      </c>
      <c r="BF52" s="37">
        <v>2.37</v>
      </c>
      <c r="BG52" s="37">
        <v>2.4</v>
      </c>
      <c r="BH52" s="36">
        <v>2.39</v>
      </c>
      <c r="BI52" s="166">
        <v>2.38</v>
      </c>
      <c r="BJ52" s="171">
        <v>2.4349999999999996</v>
      </c>
      <c r="BK52" s="42">
        <v>0.10189864245089135</v>
      </c>
      <c r="BL52" s="35">
        <v>1.6897959183673468</v>
      </c>
      <c r="BM52" s="36">
        <v>2.6282051282051286</v>
      </c>
      <c r="BN52" s="36">
        <v>2.4221311475409837</v>
      </c>
      <c r="BO52" s="36">
        <v>2.546218487394958</v>
      </c>
      <c r="BP52" s="36">
        <v>2.394422310756972</v>
      </c>
      <c r="BQ52" s="36">
        <v>2.3382899628252787</v>
      </c>
      <c r="BR52" s="36">
        <v>2.4978902953586495</v>
      </c>
      <c r="BS52" s="36">
        <v>2.45</v>
      </c>
      <c r="BT52" s="36">
        <v>2.506276150627615</v>
      </c>
      <c r="BU52" s="166">
        <v>2.4495798319327733</v>
      </c>
      <c r="BV52" s="171">
        <v>2.3922809233009708</v>
      </c>
      <c r="BW52" s="42">
        <v>0.2597896028115826</v>
      </c>
      <c r="BX52" s="9">
        <v>18.98</v>
      </c>
      <c r="BY52" s="9">
        <v>60.9</v>
      </c>
      <c r="BZ52" s="29">
        <v>42.28</v>
      </c>
      <c r="CA52" s="31">
        <v>0.6942528735632184</v>
      </c>
      <c r="CB52" s="123">
        <v>18.31</v>
      </c>
      <c r="CC52" s="29">
        <v>23.97</v>
      </c>
      <c r="CD52" s="31">
        <v>0.3935960591133005</v>
      </c>
      <c r="CF52" s="49"/>
    </row>
    <row r="53" spans="1:84" ht="15">
      <c r="A53" s="56" t="s">
        <v>219</v>
      </c>
      <c r="B53" s="57">
        <v>476</v>
      </c>
      <c r="C53" s="58" t="s">
        <v>79</v>
      </c>
      <c r="D53" s="33"/>
      <c r="E53" s="36"/>
      <c r="F53" s="36"/>
      <c r="G53" s="36"/>
      <c r="H53" s="36"/>
      <c r="I53" s="36"/>
      <c r="J53" s="36"/>
      <c r="K53" s="36"/>
      <c r="L53" s="36"/>
      <c r="M53" s="166"/>
      <c r="N53" s="171" t="e">
        <v>#DIV/0!</v>
      </c>
      <c r="O53" s="42" t="e">
        <v>#DIV/0!</v>
      </c>
      <c r="P53" s="35"/>
      <c r="Q53" s="36"/>
      <c r="R53" s="36"/>
      <c r="S53" s="36"/>
      <c r="T53" s="36"/>
      <c r="U53" s="36"/>
      <c r="V53" s="36"/>
      <c r="W53" s="36"/>
      <c r="X53" s="36"/>
      <c r="Y53" s="166"/>
      <c r="Z53" s="171" t="e">
        <v>#DIV/0!</v>
      </c>
      <c r="AA53" s="42" t="e">
        <v>#DIV/0!</v>
      </c>
      <c r="AB53" s="35"/>
      <c r="AC53" s="36"/>
      <c r="AD53" s="36"/>
      <c r="AE53" s="36"/>
      <c r="AF53" s="36"/>
      <c r="AG53" s="36"/>
      <c r="AH53" s="36"/>
      <c r="AI53" s="36"/>
      <c r="AJ53" s="36"/>
      <c r="AK53" s="166"/>
      <c r="AL53" s="171" t="e">
        <v>#DIV/0!</v>
      </c>
      <c r="AM53" s="42" t="e">
        <v>#DIV/0!</v>
      </c>
      <c r="AN53" s="35"/>
      <c r="AO53" s="37"/>
      <c r="AP53" s="37"/>
      <c r="AQ53" s="37"/>
      <c r="AR53" s="37"/>
      <c r="AS53" s="37"/>
      <c r="AT53" s="37"/>
      <c r="AU53" s="37"/>
      <c r="AV53" s="36"/>
      <c r="AW53" s="166"/>
      <c r="AX53" s="171" t="e">
        <v>#DIV/0!</v>
      </c>
      <c r="AY53" s="42" t="e">
        <v>#DIV/0!</v>
      </c>
      <c r="AZ53" s="35"/>
      <c r="BA53" s="37"/>
      <c r="BB53" s="37"/>
      <c r="BC53" s="37"/>
      <c r="BD53" s="37"/>
      <c r="BE53" s="37"/>
      <c r="BF53" s="37"/>
      <c r="BG53" s="37"/>
      <c r="BH53" s="36"/>
      <c r="BI53" s="166"/>
      <c r="BJ53" s="171" t="e">
        <v>#DIV/0!</v>
      </c>
      <c r="BK53" s="42" t="e">
        <v>#DIV/0!</v>
      </c>
      <c r="BL53" s="35"/>
      <c r="BM53" s="36"/>
      <c r="BN53" s="36"/>
      <c r="BO53" s="36"/>
      <c r="BP53" s="36"/>
      <c r="BQ53" s="36"/>
      <c r="BR53" s="36"/>
      <c r="BS53" s="36"/>
      <c r="BT53" s="36"/>
      <c r="BU53" s="166"/>
      <c r="BV53" s="171" t="e">
        <v>#DIV/0!</v>
      </c>
      <c r="BW53" s="42" t="e">
        <v>#DIV/0!</v>
      </c>
      <c r="BX53" s="9" t="e">
        <v>#N/A</v>
      </c>
      <c r="BY53" s="9">
        <v>74.58</v>
      </c>
      <c r="BZ53" s="29">
        <v>49.08</v>
      </c>
      <c r="CA53" s="31">
        <v>0.6580852775543041</v>
      </c>
      <c r="CB53" s="123">
        <v>17.05</v>
      </c>
      <c r="CC53" s="29">
        <v>32.03</v>
      </c>
      <c r="CD53" s="31">
        <v>0.4294717082327702</v>
      </c>
      <c r="CF53" s="49"/>
    </row>
    <row r="54" spans="1:84" ht="15">
      <c r="A54" s="56" t="s">
        <v>220</v>
      </c>
      <c r="B54" s="57">
        <v>477</v>
      </c>
      <c r="C54" s="58" t="s">
        <v>78</v>
      </c>
      <c r="D54" s="33"/>
      <c r="E54" s="36"/>
      <c r="F54" s="36"/>
      <c r="G54" s="36"/>
      <c r="H54" s="36"/>
      <c r="I54" s="36"/>
      <c r="J54" s="36"/>
      <c r="K54" s="36"/>
      <c r="L54" s="36"/>
      <c r="M54" s="166"/>
      <c r="N54" s="171" t="e">
        <v>#DIV/0!</v>
      </c>
      <c r="O54" s="42" t="e">
        <v>#DIV/0!</v>
      </c>
      <c r="P54" s="35"/>
      <c r="Q54" s="36"/>
      <c r="R54" s="36"/>
      <c r="S54" s="36"/>
      <c r="T54" s="36"/>
      <c r="U54" s="36"/>
      <c r="V54" s="36"/>
      <c r="W54" s="36"/>
      <c r="X54" s="36"/>
      <c r="Y54" s="166"/>
      <c r="Z54" s="171" t="e">
        <v>#DIV/0!</v>
      </c>
      <c r="AA54" s="42" t="e">
        <v>#DIV/0!</v>
      </c>
      <c r="AB54" s="35"/>
      <c r="AC54" s="36"/>
      <c r="AD54" s="36"/>
      <c r="AE54" s="36"/>
      <c r="AF54" s="36"/>
      <c r="AG54" s="36"/>
      <c r="AH54" s="36"/>
      <c r="AI54" s="36"/>
      <c r="AJ54" s="36"/>
      <c r="AK54" s="166"/>
      <c r="AL54" s="171" t="e">
        <v>#DIV/0!</v>
      </c>
      <c r="AM54" s="42" t="e">
        <v>#DIV/0!</v>
      </c>
      <c r="AN54" s="35"/>
      <c r="AO54" s="37"/>
      <c r="AP54" s="37"/>
      <c r="AQ54" s="37"/>
      <c r="AR54" s="37"/>
      <c r="AS54" s="37"/>
      <c r="AT54" s="37"/>
      <c r="AU54" s="37"/>
      <c r="AV54" s="36"/>
      <c r="AW54" s="166"/>
      <c r="AX54" s="171" t="e">
        <v>#DIV/0!</v>
      </c>
      <c r="AY54" s="42" t="e">
        <v>#DIV/0!</v>
      </c>
      <c r="AZ54" s="35"/>
      <c r="BA54" s="37"/>
      <c r="BB54" s="37"/>
      <c r="BC54" s="37"/>
      <c r="BD54" s="37"/>
      <c r="BE54" s="37"/>
      <c r="BF54" s="37"/>
      <c r="BG54" s="37"/>
      <c r="BH54" s="36"/>
      <c r="BI54" s="166"/>
      <c r="BJ54" s="171" t="e">
        <v>#DIV/0!</v>
      </c>
      <c r="BK54" s="42" t="e">
        <v>#DIV/0!</v>
      </c>
      <c r="BL54" s="35"/>
      <c r="BM54" s="36"/>
      <c r="BN54" s="36"/>
      <c r="BO54" s="36"/>
      <c r="BP54" s="36"/>
      <c r="BQ54" s="36"/>
      <c r="BR54" s="36"/>
      <c r="BS54" s="36"/>
      <c r="BT54" s="36"/>
      <c r="BU54" s="166"/>
      <c r="BV54" s="171" t="e">
        <v>#DIV/0!</v>
      </c>
      <c r="BW54" s="42" t="e">
        <v>#DIV/0!</v>
      </c>
      <c r="BX54" s="9" t="e">
        <v>#N/A</v>
      </c>
      <c r="BY54" s="9">
        <v>78.39</v>
      </c>
      <c r="BZ54" s="29">
        <v>50.9</v>
      </c>
      <c r="CA54" s="31">
        <v>0.6493175149891568</v>
      </c>
      <c r="CB54" s="123">
        <v>40.51</v>
      </c>
      <c r="CC54" s="29">
        <v>10.39</v>
      </c>
      <c r="CD54" s="31">
        <v>0.13254241612450568</v>
      </c>
      <c r="CF54" s="49"/>
    </row>
    <row r="55" spans="1:84" ht="15">
      <c r="A55" s="56" t="s">
        <v>221</v>
      </c>
      <c r="B55" s="57">
        <v>481</v>
      </c>
      <c r="C55" s="58" t="s">
        <v>77</v>
      </c>
      <c r="D55" s="33"/>
      <c r="E55" s="36"/>
      <c r="F55" s="36"/>
      <c r="G55" s="36"/>
      <c r="H55" s="36"/>
      <c r="I55" s="36"/>
      <c r="J55" s="36"/>
      <c r="K55" s="36"/>
      <c r="L55" s="36"/>
      <c r="M55" s="166"/>
      <c r="N55" s="171" t="e">
        <v>#DIV/0!</v>
      </c>
      <c r="O55" s="42" t="e">
        <v>#DIV/0!</v>
      </c>
      <c r="P55" s="35"/>
      <c r="Q55" s="36"/>
      <c r="R55" s="36"/>
      <c r="S55" s="36"/>
      <c r="T55" s="36"/>
      <c r="U55" s="36"/>
      <c r="V55" s="36"/>
      <c r="W55" s="36"/>
      <c r="X55" s="36"/>
      <c r="Y55" s="166"/>
      <c r="Z55" s="171" t="e">
        <v>#DIV/0!</v>
      </c>
      <c r="AA55" s="42" t="e">
        <v>#DIV/0!</v>
      </c>
      <c r="AB55" s="35"/>
      <c r="AC55" s="36"/>
      <c r="AD55" s="36"/>
      <c r="AE55" s="36"/>
      <c r="AF55" s="36"/>
      <c r="AG55" s="36"/>
      <c r="AH55" s="36"/>
      <c r="AI55" s="36"/>
      <c r="AJ55" s="36"/>
      <c r="AK55" s="166"/>
      <c r="AL55" s="171" t="e">
        <v>#DIV/0!</v>
      </c>
      <c r="AM55" s="42" t="e">
        <v>#DIV/0!</v>
      </c>
      <c r="AN55" s="35"/>
      <c r="AO55" s="37"/>
      <c r="AP55" s="37"/>
      <c r="AQ55" s="37"/>
      <c r="AR55" s="37"/>
      <c r="AS55" s="37"/>
      <c r="AT55" s="37"/>
      <c r="AU55" s="37"/>
      <c r="AV55" s="36"/>
      <c r="AW55" s="166"/>
      <c r="AX55" s="171" t="e">
        <v>#DIV/0!</v>
      </c>
      <c r="AY55" s="42" t="e">
        <v>#DIV/0!</v>
      </c>
      <c r="AZ55" s="35"/>
      <c r="BA55" s="37"/>
      <c r="BB55" s="37"/>
      <c r="BC55" s="37"/>
      <c r="BD55" s="37"/>
      <c r="BE55" s="37"/>
      <c r="BF55" s="37"/>
      <c r="BG55" s="37"/>
      <c r="BH55" s="36"/>
      <c r="BI55" s="166"/>
      <c r="BJ55" s="171" t="e">
        <v>#DIV/0!</v>
      </c>
      <c r="BK55" s="42" t="e">
        <v>#DIV/0!</v>
      </c>
      <c r="BL55" s="35"/>
      <c r="BM55" s="36"/>
      <c r="BN55" s="36"/>
      <c r="BO55" s="36"/>
      <c r="BP55" s="36"/>
      <c r="BQ55" s="36"/>
      <c r="BR55" s="36"/>
      <c r="BS55" s="36"/>
      <c r="BT55" s="36"/>
      <c r="BU55" s="166"/>
      <c r="BV55" s="171" t="e">
        <v>#DIV/0!</v>
      </c>
      <c r="BW55" s="42" t="e">
        <v>#DIV/0!</v>
      </c>
      <c r="BX55" s="9" t="e">
        <v>#N/A</v>
      </c>
      <c r="BY55" s="9">
        <v>31.27</v>
      </c>
      <c r="BZ55" s="29">
        <v>28.53</v>
      </c>
      <c r="CA55" s="31">
        <v>0.9123760793092421</v>
      </c>
      <c r="CB55" s="123">
        <v>25.86</v>
      </c>
      <c r="CC55" s="29">
        <v>2.67</v>
      </c>
      <c r="CD55" s="31">
        <v>0.08538535337384075</v>
      </c>
      <c r="CF55" s="49"/>
    </row>
    <row r="56" spans="1:84" ht="15">
      <c r="A56" s="56" t="s">
        <v>222</v>
      </c>
      <c r="B56" s="57">
        <v>500</v>
      </c>
      <c r="C56" s="58" t="s">
        <v>76</v>
      </c>
      <c r="D56" s="33"/>
      <c r="E56" s="36"/>
      <c r="F56" s="36"/>
      <c r="G56" s="36"/>
      <c r="H56" s="36"/>
      <c r="I56" s="36"/>
      <c r="J56" s="36"/>
      <c r="K56" s="36"/>
      <c r="L56" s="36"/>
      <c r="M56" s="166"/>
      <c r="N56" s="171" t="e">
        <v>#DIV/0!</v>
      </c>
      <c r="O56" s="42" t="e">
        <v>#DIV/0!</v>
      </c>
      <c r="P56" s="35"/>
      <c r="Q56" s="36"/>
      <c r="R56" s="36"/>
      <c r="S56" s="36"/>
      <c r="T56" s="36"/>
      <c r="U56" s="36"/>
      <c r="V56" s="36"/>
      <c r="W56" s="36"/>
      <c r="X56" s="36"/>
      <c r="Y56" s="166"/>
      <c r="Z56" s="171" t="e">
        <v>#DIV/0!</v>
      </c>
      <c r="AA56" s="42" t="e">
        <v>#DIV/0!</v>
      </c>
      <c r="AB56" s="35"/>
      <c r="AC56" s="36"/>
      <c r="AD56" s="36"/>
      <c r="AE56" s="36"/>
      <c r="AF56" s="36"/>
      <c r="AG56" s="36"/>
      <c r="AH56" s="36"/>
      <c r="AI56" s="36"/>
      <c r="AJ56" s="36"/>
      <c r="AK56" s="166"/>
      <c r="AL56" s="171" t="e">
        <v>#DIV/0!</v>
      </c>
      <c r="AM56" s="42" t="e">
        <v>#DIV/0!</v>
      </c>
      <c r="AN56" s="35"/>
      <c r="AO56" s="37"/>
      <c r="AP56" s="37"/>
      <c r="AQ56" s="37"/>
      <c r="AR56" s="37"/>
      <c r="AS56" s="37"/>
      <c r="AT56" s="37"/>
      <c r="AU56" s="37"/>
      <c r="AV56" s="36"/>
      <c r="AW56" s="166"/>
      <c r="AX56" s="171" t="e">
        <v>#DIV/0!</v>
      </c>
      <c r="AY56" s="42" t="e">
        <v>#DIV/0!</v>
      </c>
      <c r="AZ56" s="35"/>
      <c r="BA56" s="37"/>
      <c r="BB56" s="37"/>
      <c r="BC56" s="37"/>
      <c r="BD56" s="37"/>
      <c r="BE56" s="37"/>
      <c r="BF56" s="37"/>
      <c r="BG56" s="37"/>
      <c r="BH56" s="36"/>
      <c r="BI56" s="166"/>
      <c r="BJ56" s="171" t="e">
        <v>#DIV/0!</v>
      </c>
      <c r="BK56" s="42" t="e">
        <v>#DIV/0!</v>
      </c>
      <c r="BL56" s="35"/>
      <c r="BM56" s="36"/>
      <c r="BN56" s="36"/>
      <c r="BO56" s="36"/>
      <c r="BP56" s="36"/>
      <c r="BQ56" s="36"/>
      <c r="BR56" s="36"/>
      <c r="BS56" s="36"/>
      <c r="BT56" s="36"/>
      <c r="BU56" s="166"/>
      <c r="BV56" s="171" t="e">
        <v>#DIV/0!</v>
      </c>
      <c r="BW56" s="42" t="e">
        <v>#DIV/0!</v>
      </c>
      <c r="BX56" s="9" t="e">
        <v>#N/A</v>
      </c>
      <c r="BY56" s="9">
        <v>68.22</v>
      </c>
      <c r="BZ56" s="29">
        <v>45.11</v>
      </c>
      <c r="CA56" s="31">
        <v>0.6612430372324831</v>
      </c>
      <c r="CB56" s="123">
        <v>2.91</v>
      </c>
      <c r="CC56" s="29">
        <v>42.2</v>
      </c>
      <c r="CD56" s="31">
        <v>0.6185869246555263</v>
      </c>
      <c r="CF56" s="49"/>
    </row>
    <row r="57" spans="1:84" ht="15">
      <c r="A57" s="56" t="s">
        <v>223</v>
      </c>
      <c r="B57" s="57">
        <v>501</v>
      </c>
      <c r="C57" s="58" t="s">
        <v>75</v>
      </c>
      <c r="D57" s="33"/>
      <c r="E57" s="36"/>
      <c r="F57" s="36"/>
      <c r="G57" s="36"/>
      <c r="H57" s="36"/>
      <c r="I57" s="36"/>
      <c r="J57" s="36"/>
      <c r="K57" s="36"/>
      <c r="L57" s="36"/>
      <c r="M57" s="166"/>
      <c r="N57" s="171" t="e">
        <v>#DIV/0!</v>
      </c>
      <c r="O57" s="42" t="e">
        <v>#DIV/0!</v>
      </c>
      <c r="P57" s="35"/>
      <c r="Q57" s="36"/>
      <c r="R57" s="36"/>
      <c r="S57" s="36"/>
      <c r="T57" s="36"/>
      <c r="U57" s="36"/>
      <c r="V57" s="36"/>
      <c r="W57" s="36"/>
      <c r="X57" s="36"/>
      <c r="Y57" s="166"/>
      <c r="Z57" s="171" t="e">
        <v>#DIV/0!</v>
      </c>
      <c r="AA57" s="42" t="e">
        <v>#DIV/0!</v>
      </c>
      <c r="AB57" s="35"/>
      <c r="AC57" s="36"/>
      <c r="AD57" s="36"/>
      <c r="AE57" s="36"/>
      <c r="AF57" s="36"/>
      <c r="AG57" s="36"/>
      <c r="AH57" s="36"/>
      <c r="AI57" s="36"/>
      <c r="AJ57" s="36"/>
      <c r="AK57" s="166"/>
      <c r="AL57" s="171" t="e">
        <v>#DIV/0!</v>
      </c>
      <c r="AM57" s="42" t="e">
        <v>#DIV/0!</v>
      </c>
      <c r="AN57" s="35"/>
      <c r="AO57" s="37"/>
      <c r="AP57" s="37"/>
      <c r="AQ57" s="37"/>
      <c r="AR57" s="37"/>
      <c r="AS57" s="37"/>
      <c r="AT57" s="37"/>
      <c r="AU57" s="37"/>
      <c r="AV57" s="36"/>
      <c r="AW57" s="166"/>
      <c r="AX57" s="171" t="e">
        <v>#DIV/0!</v>
      </c>
      <c r="AY57" s="42" t="e">
        <v>#DIV/0!</v>
      </c>
      <c r="AZ57" s="35"/>
      <c r="BA57" s="37"/>
      <c r="BB57" s="37"/>
      <c r="BC57" s="37"/>
      <c r="BD57" s="37"/>
      <c r="BE57" s="37"/>
      <c r="BF57" s="37"/>
      <c r="BG57" s="37"/>
      <c r="BH57" s="36"/>
      <c r="BI57" s="166"/>
      <c r="BJ57" s="171" t="e">
        <v>#DIV/0!</v>
      </c>
      <c r="BK57" s="42" t="e">
        <v>#DIV/0!</v>
      </c>
      <c r="BL57" s="35"/>
      <c r="BM57" s="36"/>
      <c r="BN57" s="36"/>
      <c r="BO57" s="36"/>
      <c r="BP57" s="36"/>
      <c r="BQ57" s="36"/>
      <c r="BR57" s="36"/>
      <c r="BS57" s="36"/>
      <c r="BT57" s="36"/>
      <c r="BU57" s="166"/>
      <c r="BV57" s="171" t="e">
        <v>#DIV/0!</v>
      </c>
      <c r="BW57" s="42" t="e">
        <v>#DIV/0!</v>
      </c>
      <c r="BX57" s="9" t="e">
        <v>#N/A</v>
      </c>
      <c r="BY57" s="9">
        <v>71.86</v>
      </c>
      <c r="BZ57" s="29">
        <v>45.79</v>
      </c>
      <c r="CA57" s="31">
        <v>0.6372112440857223</v>
      </c>
      <c r="CB57" s="123">
        <v>11.29</v>
      </c>
      <c r="CC57" s="29">
        <v>34.5</v>
      </c>
      <c r="CD57" s="31">
        <v>0.4801001948232675</v>
      </c>
      <c r="CF57" s="49"/>
    </row>
    <row r="58" spans="1:84" ht="15">
      <c r="A58" s="56" t="s">
        <v>224</v>
      </c>
      <c r="B58" s="57">
        <v>502</v>
      </c>
      <c r="C58" s="58" t="s">
        <v>74</v>
      </c>
      <c r="D58" s="33"/>
      <c r="E58" s="36"/>
      <c r="F58" s="36"/>
      <c r="G58" s="36"/>
      <c r="H58" s="36"/>
      <c r="I58" s="36"/>
      <c r="J58" s="36"/>
      <c r="K58" s="36"/>
      <c r="L58" s="36"/>
      <c r="M58" s="166"/>
      <c r="N58" s="171" t="e">
        <v>#DIV/0!</v>
      </c>
      <c r="O58" s="42" t="e">
        <v>#DIV/0!</v>
      </c>
      <c r="P58" s="35"/>
      <c r="Q58" s="36"/>
      <c r="R58" s="36"/>
      <c r="S58" s="36"/>
      <c r="T58" s="36"/>
      <c r="U58" s="36"/>
      <c r="V58" s="36"/>
      <c r="W58" s="36"/>
      <c r="X58" s="36"/>
      <c r="Y58" s="166"/>
      <c r="Z58" s="171" t="e">
        <v>#DIV/0!</v>
      </c>
      <c r="AA58" s="42" t="e">
        <v>#DIV/0!</v>
      </c>
      <c r="AB58" s="35"/>
      <c r="AC58" s="36"/>
      <c r="AD58" s="36"/>
      <c r="AE58" s="36"/>
      <c r="AF58" s="36"/>
      <c r="AG58" s="36"/>
      <c r="AH58" s="36"/>
      <c r="AI58" s="36"/>
      <c r="AJ58" s="36"/>
      <c r="AK58" s="166"/>
      <c r="AL58" s="171" t="e">
        <v>#DIV/0!</v>
      </c>
      <c r="AM58" s="42" t="e">
        <v>#DIV/0!</v>
      </c>
      <c r="AN58" s="35"/>
      <c r="AO58" s="37"/>
      <c r="AP58" s="37"/>
      <c r="AQ58" s="37"/>
      <c r="AR58" s="37"/>
      <c r="AS58" s="37"/>
      <c r="AT58" s="37"/>
      <c r="AU58" s="37"/>
      <c r="AV58" s="36"/>
      <c r="AW58" s="166"/>
      <c r="AX58" s="171" t="e">
        <v>#DIV/0!</v>
      </c>
      <c r="AY58" s="42" t="e">
        <v>#DIV/0!</v>
      </c>
      <c r="AZ58" s="35"/>
      <c r="BA58" s="37"/>
      <c r="BB58" s="37"/>
      <c r="BC58" s="37"/>
      <c r="BD58" s="37"/>
      <c r="BE58" s="37"/>
      <c r="BF58" s="37"/>
      <c r="BG58" s="37"/>
      <c r="BH58" s="36"/>
      <c r="BI58" s="166"/>
      <c r="BJ58" s="171" t="e">
        <v>#DIV/0!</v>
      </c>
      <c r="BK58" s="42" t="e">
        <v>#DIV/0!</v>
      </c>
      <c r="BL58" s="35"/>
      <c r="BM58" s="36"/>
      <c r="BN58" s="36"/>
      <c r="BO58" s="36"/>
      <c r="BP58" s="36"/>
      <c r="BQ58" s="36"/>
      <c r="BR58" s="36"/>
      <c r="BS58" s="36"/>
      <c r="BT58" s="36"/>
      <c r="BU58" s="166"/>
      <c r="BV58" s="171" t="e">
        <v>#DIV/0!</v>
      </c>
      <c r="BW58" s="42" t="e">
        <v>#DIV/0!</v>
      </c>
      <c r="BX58" s="9" t="e">
        <v>#N/A</v>
      </c>
      <c r="BY58" s="9">
        <v>74</v>
      </c>
      <c r="BZ58" s="29">
        <v>49.519999999999996</v>
      </c>
      <c r="CA58" s="31">
        <v>0.6691891891891891</v>
      </c>
      <c r="CB58" s="123">
        <v>3.98</v>
      </c>
      <c r="CC58" s="29">
        <v>45.54</v>
      </c>
      <c r="CD58" s="31">
        <v>0.6154054054054054</v>
      </c>
      <c r="CF58" s="49"/>
    </row>
    <row r="59" spans="1:84" ht="15">
      <c r="A59" s="56" t="s">
        <v>225</v>
      </c>
      <c r="B59" s="57">
        <v>505</v>
      </c>
      <c r="C59" s="58" t="s">
        <v>226</v>
      </c>
      <c r="D59" s="33">
        <v>7.87</v>
      </c>
      <c r="E59" s="36">
        <v>7.88</v>
      </c>
      <c r="F59" s="36">
        <v>8.22</v>
      </c>
      <c r="G59" s="36">
        <v>8.05</v>
      </c>
      <c r="H59" s="36">
        <v>7.76</v>
      </c>
      <c r="I59" s="36">
        <v>7.73</v>
      </c>
      <c r="J59" s="36">
        <v>7.2</v>
      </c>
      <c r="K59" s="36">
        <v>7.69</v>
      </c>
      <c r="L59" s="36">
        <v>7.74</v>
      </c>
      <c r="M59" s="166">
        <v>6.8</v>
      </c>
      <c r="N59" s="171">
        <v>7.693999999999998</v>
      </c>
      <c r="O59" s="42">
        <v>0.41096634087642503</v>
      </c>
      <c r="P59" s="35">
        <v>2.95</v>
      </c>
      <c r="Q59" s="36">
        <v>2.72</v>
      </c>
      <c r="R59" s="36">
        <v>2.6</v>
      </c>
      <c r="S59" s="36">
        <v>3.12</v>
      </c>
      <c r="T59" s="36">
        <v>2.81</v>
      </c>
      <c r="U59" s="36">
        <v>2.54</v>
      </c>
      <c r="V59" s="36">
        <v>2.8</v>
      </c>
      <c r="W59" s="36">
        <v>2.52</v>
      </c>
      <c r="X59" s="36">
        <v>2.6</v>
      </c>
      <c r="Y59" s="166">
        <v>2.7</v>
      </c>
      <c r="Z59" s="171">
        <v>2.736</v>
      </c>
      <c r="AA59" s="42">
        <v>0.19044976007102682</v>
      </c>
      <c r="AB59" s="35">
        <v>2.6677966101694914</v>
      </c>
      <c r="AC59" s="36">
        <v>2.8970588235294117</v>
      </c>
      <c r="AD59" s="36">
        <v>3.161538461538462</v>
      </c>
      <c r="AE59" s="36">
        <v>2.5801282051282053</v>
      </c>
      <c r="AF59" s="36">
        <v>2.7615658362989324</v>
      </c>
      <c r="AG59" s="36">
        <v>3.043307086614173</v>
      </c>
      <c r="AH59" s="36">
        <v>2.5714285714285716</v>
      </c>
      <c r="AI59" s="36">
        <v>3.051587301587302</v>
      </c>
      <c r="AJ59" s="36">
        <v>2.976923076923077</v>
      </c>
      <c r="AK59" s="166">
        <v>2.518518518518518</v>
      </c>
      <c r="AL59" s="171">
        <v>2.8229852491736147</v>
      </c>
      <c r="AM59" s="42">
        <v>0.23271794832270312</v>
      </c>
      <c r="AN59" s="35">
        <v>4.93</v>
      </c>
      <c r="AO59" s="37">
        <v>4.19</v>
      </c>
      <c r="AP59" s="37">
        <v>4.87</v>
      </c>
      <c r="AQ59" s="37">
        <v>4.82</v>
      </c>
      <c r="AR59" s="37">
        <v>5.01</v>
      </c>
      <c r="AS59" s="37">
        <v>4.64</v>
      </c>
      <c r="AT59" s="37">
        <v>4.91</v>
      </c>
      <c r="AU59" s="37">
        <v>4.96</v>
      </c>
      <c r="AV59" s="36">
        <v>4.94</v>
      </c>
      <c r="AW59" s="166">
        <v>4.86</v>
      </c>
      <c r="AX59" s="171">
        <v>4.813000000000001</v>
      </c>
      <c r="AY59" s="42">
        <v>0.24111085509458496</v>
      </c>
      <c r="AZ59" s="35">
        <v>2.46</v>
      </c>
      <c r="BA59" s="37">
        <v>2.31</v>
      </c>
      <c r="BB59" s="37">
        <v>2.37</v>
      </c>
      <c r="BC59" s="37">
        <v>2.34</v>
      </c>
      <c r="BD59" s="37">
        <v>2.54</v>
      </c>
      <c r="BE59" s="37">
        <v>2.41</v>
      </c>
      <c r="BF59" s="37">
        <v>2.43</v>
      </c>
      <c r="BG59" s="37">
        <v>2.5</v>
      </c>
      <c r="BH59" s="36">
        <v>2.42</v>
      </c>
      <c r="BI59" s="166">
        <v>2.39</v>
      </c>
      <c r="BJ59" s="171">
        <v>2.4170000000000003</v>
      </c>
      <c r="BK59" s="42">
        <v>0.07024560089032461</v>
      </c>
      <c r="BL59" s="35">
        <v>2.0040650406504064</v>
      </c>
      <c r="BM59" s="36">
        <v>1.813852813852814</v>
      </c>
      <c r="BN59" s="36">
        <v>2.0548523206751055</v>
      </c>
      <c r="BO59" s="36">
        <v>2.05982905982906</v>
      </c>
      <c r="BP59" s="36">
        <v>1.9724409448818896</v>
      </c>
      <c r="BQ59" s="36">
        <v>1.925311203319502</v>
      </c>
      <c r="BR59" s="36">
        <v>2.0205761316872426</v>
      </c>
      <c r="BS59" s="36">
        <v>1.984</v>
      </c>
      <c r="BT59" s="36">
        <v>2.041322314049587</v>
      </c>
      <c r="BU59" s="166">
        <v>2.0334728033472804</v>
      </c>
      <c r="BV59" s="171">
        <v>1.9909722632292888</v>
      </c>
      <c r="BW59" s="42">
        <v>0.07474835554014951</v>
      </c>
      <c r="BX59" s="9">
        <v>22.11</v>
      </c>
      <c r="BY59" s="9">
        <v>74.54</v>
      </c>
      <c r="BZ59" s="29">
        <v>48.13</v>
      </c>
      <c r="CA59" s="31">
        <v>0.6456935873356587</v>
      </c>
      <c r="CB59" s="123">
        <v>2.29</v>
      </c>
      <c r="CC59" s="29">
        <v>45.84</v>
      </c>
      <c r="CD59" s="31">
        <v>0.6149718272068688</v>
      </c>
      <c r="CF59" s="49"/>
    </row>
    <row r="60" spans="1:84" ht="15">
      <c r="A60" s="56" t="s">
        <v>227</v>
      </c>
      <c r="B60" s="57">
        <v>509</v>
      </c>
      <c r="C60" s="58" t="s">
        <v>228</v>
      </c>
      <c r="D60" s="33">
        <v>8.16</v>
      </c>
      <c r="E60" s="36">
        <v>8.5</v>
      </c>
      <c r="F60" s="36">
        <v>7.67</v>
      </c>
      <c r="G60" s="36">
        <v>8.94</v>
      </c>
      <c r="H60" s="36">
        <v>7.84</v>
      </c>
      <c r="I60" s="36">
        <v>8.19</v>
      </c>
      <c r="J60" s="36">
        <v>8.2</v>
      </c>
      <c r="K60" s="36">
        <v>8.58</v>
      </c>
      <c r="L60" s="36">
        <v>8.48</v>
      </c>
      <c r="M60" s="166">
        <v>8.71</v>
      </c>
      <c r="N60" s="171">
        <v>8.327000000000002</v>
      </c>
      <c r="O60" s="42">
        <v>0.3903573861077472</v>
      </c>
      <c r="P60" s="35">
        <v>3.33</v>
      </c>
      <c r="Q60" s="36">
        <v>3.25</v>
      </c>
      <c r="R60" s="36">
        <v>3.42</v>
      </c>
      <c r="S60" s="36">
        <v>3.61</v>
      </c>
      <c r="T60" s="36">
        <v>3.56</v>
      </c>
      <c r="U60" s="36">
        <v>3.37</v>
      </c>
      <c r="V60" s="36">
        <v>3.43</v>
      </c>
      <c r="W60" s="36">
        <v>3.56</v>
      </c>
      <c r="X60" s="36">
        <v>3.68</v>
      </c>
      <c r="Y60" s="166">
        <v>3.6</v>
      </c>
      <c r="Z60" s="171">
        <v>3.4809999999999994</v>
      </c>
      <c r="AA60" s="42">
        <v>0.1405109722880556</v>
      </c>
      <c r="AB60" s="35">
        <v>2.4504504504504503</v>
      </c>
      <c r="AC60" s="36">
        <v>2.6153846153846154</v>
      </c>
      <c r="AD60" s="36">
        <v>2.2426900584795324</v>
      </c>
      <c r="AE60" s="36">
        <v>2.4764542936288088</v>
      </c>
      <c r="AF60" s="36">
        <v>2.202247191011236</v>
      </c>
      <c r="AG60" s="36">
        <v>2.43026706231454</v>
      </c>
      <c r="AH60" s="36">
        <v>2.39067055393586</v>
      </c>
      <c r="AI60" s="36">
        <v>2.4101123595505616</v>
      </c>
      <c r="AJ60" s="36">
        <v>2.3043478260869565</v>
      </c>
      <c r="AK60" s="166">
        <v>2.4194444444444447</v>
      </c>
      <c r="AL60" s="171">
        <v>2.3942068855287006</v>
      </c>
      <c r="AM60" s="42">
        <v>0.11968980609864821</v>
      </c>
      <c r="AN60" s="35">
        <v>5.28</v>
      </c>
      <c r="AO60" s="37">
        <v>5.27</v>
      </c>
      <c r="AP60" s="37">
        <v>5.13</v>
      </c>
      <c r="AQ60" s="37">
        <v>5.16</v>
      </c>
      <c r="AR60" s="37">
        <v>4.91</v>
      </c>
      <c r="AS60" s="37">
        <v>4.87</v>
      </c>
      <c r="AT60" s="37">
        <v>5.49</v>
      </c>
      <c r="AU60" s="37">
        <v>4.87</v>
      </c>
      <c r="AV60" s="36">
        <v>4.86</v>
      </c>
      <c r="AW60" s="166">
        <v>5.26</v>
      </c>
      <c r="AX60" s="171">
        <v>5.109999999999999</v>
      </c>
      <c r="AY60" s="42">
        <v>0.2216102685145973</v>
      </c>
      <c r="AZ60" s="35">
        <v>2.83</v>
      </c>
      <c r="BA60" s="37">
        <v>2.78</v>
      </c>
      <c r="BB60" s="37">
        <v>2.75</v>
      </c>
      <c r="BC60" s="37">
        <v>2.74</v>
      </c>
      <c r="BD60" s="37">
        <v>2.7</v>
      </c>
      <c r="BE60" s="37">
        <v>2.62</v>
      </c>
      <c r="BF60" s="37">
        <v>2.52</v>
      </c>
      <c r="BG60" s="37">
        <v>3</v>
      </c>
      <c r="BH60" s="36">
        <v>2.57</v>
      </c>
      <c r="BI60" s="166">
        <v>2.46</v>
      </c>
      <c r="BJ60" s="171">
        <v>2.697</v>
      </c>
      <c r="BK60" s="42">
        <v>0.16007290005910307</v>
      </c>
      <c r="BL60" s="35">
        <v>1.8657243816254416</v>
      </c>
      <c r="BM60" s="36">
        <v>1.89568345323741</v>
      </c>
      <c r="BN60" s="36">
        <v>1.8654545454545455</v>
      </c>
      <c r="BO60" s="36">
        <v>1.8832116788321167</v>
      </c>
      <c r="BP60" s="36">
        <v>1.8185185185185184</v>
      </c>
      <c r="BQ60" s="36">
        <v>1.8587786259541985</v>
      </c>
      <c r="BR60" s="36">
        <v>2.178571428571429</v>
      </c>
      <c r="BS60" s="36">
        <v>1.6233333333333333</v>
      </c>
      <c r="BT60" s="36">
        <v>1.8910505836575877</v>
      </c>
      <c r="BU60" s="166">
        <v>2.138211382113821</v>
      </c>
      <c r="BV60" s="171">
        <v>1.90185379312984</v>
      </c>
      <c r="BW60" s="42">
        <v>0.1570364411506977</v>
      </c>
      <c r="BX60" s="9">
        <v>32.78</v>
      </c>
      <c r="BY60" s="9">
        <v>80.99</v>
      </c>
      <c r="BZ60" s="29">
        <v>51.32</v>
      </c>
      <c r="CA60" s="31">
        <v>0.6336584763551056</v>
      </c>
      <c r="CB60" s="123">
        <v>10.86</v>
      </c>
      <c r="CC60" s="29">
        <v>40.46</v>
      </c>
      <c r="CD60" s="31">
        <v>0.4995678478824547</v>
      </c>
      <c r="CF60" s="49"/>
    </row>
    <row r="61" spans="1:84" ht="15">
      <c r="A61" s="56" t="s">
        <v>230</v>
      </c>
      <c r="B61" s="57">
        <v>517</v>
      </c>
      <c r="C61" s="58" t="s">
        <v>231</v>
      </c>
      <c r="D61" s="33"/>
      <c r="E61" s="36"/>
      <c r="F61" s="36"/>
      <c r="G61" s="36"/>
      <c r="H61" s="36"/>
      <c r="I61" s="36"/>
      <c r="J61" s="36"/>
      <c r="K61" s="36"/>
      <c r="L61" s="36"/>
      <c r="M61" s="166"/>
      <c r="N61" s="171" t="e">
        <v>#DIV/0!</v>
      </c>
      <c r="O61" s="42" t="e">
        <v>#DIV/0!</v>
      </c>
      <c r="P61" s="35"/>
      <c r="Q61" s="36"/>
      <c r="R61" s="36"/>
      <c r="S61" s="36"/>
      <c r="T61" s="36"/>
      <c r="U61" s="36"/>
      <c r="V61" s="36"/>
      <c r="W61" s="36"/>
      <c r="X61" s="36"/>
      <c r="Y61" s="166"/>
      <c r="Z61" s="171" t="e">
        <v>#DIV/0!</v>
      </c>
      <c r="AA61" s="42" t="e">
        <v>#DIV/0!</v>
      </c>
      <c r="AB61" s="35"/>
      <c r="AC61" s="36"/>
      <c r="AD61" s="36"/>
      <c r="AE61" s="36"/>
      <c r="AF61" s="36"/>
      <c r="AG61" s="36"/>
      <c r="AH61" s="36"/>
      <c r="AI61" s="36"/>
      <c r="AJ61" s="36"/>
      <c r="AK61" s="166"/>
      <c r="AL61" s="171" t="e">
        <v>#DIV/0!</v>
      </c>
      <c r="AM61" s="42" t="e">
        <v>#DIV/0!</v>
      </c>
      <c r="AN61" s="35"/>
      <c r="AO61" s="37"/>
      <c r="AP61" s="37"/>
      <c r="AQ61" s="37"/>
      <c r="AR61" s="37"/>
      <c r="AS61" s="37"/>
      <c r="AT61" s="37"/>
      <c r="AU61" s="37"/>
      <c r="AV61" s="36"/>
      <c r="AW61" s="166"/>
      <c r="AX61" s="171" t="e">
        <v>#DIV/0!</v>
      </c>
      <c r="AY61" s="42" t="e">
        <v>#DIV/0!</v>
      </c>
      <c r="AZ61" s="35"/>
      <c r="BA61" s="37"/>
      <c r="BB61" s="37"/>
      <c r="BC61" s="37"/>
      <c r="BD61" s="37"/>
      <c r="BE61" s="37"/>
      <c r="BF61" s="37"/>
      <c r="BG61" s="37"/>
      <c r="BH61" s="36"/>
      <c r="BI61" s="166"/>
      <c r="BJ61" s="171" t="e">
        <v>#DIV/0!</v>
      </c>
      <c r="BK61" s="42" t="e">
        <v>#DIV/0!</v>
      </c>
      <c r="BL61" s="35"/>
      <c r="BM61" s="36"/>
      <c r="BN61" s="36"/>
      <c r="BO61" s="36"/>
      <c r="BP61" s="36"/>
      <c r="BQ61" s="36"/>
      <c r="BR61" s="36"/>
      <c r="BS61" s="36"/>
      <c r="BT61" s="36"/>
      <c r="BU61" s="166"/>
      <c r="BV61" s="171" t="e">
        <v>#DIV/0!</v>
      </c>
      <c r="BW61" s="42" t="e">
        <v>#DIV/0!</v>
      </c>
      <c r="BX61" s="9" t="e">
        <v>#N/A</v>
      </c>
      <c r="BY61" s="9">
        <v>52.36</v>
      </c>
      <c r="BZ61" s="29">
        <v>38.33</v>
      </c>
      <c r="CA61" s="31">
        <v>0.7320473644003056</v>
      </c>
      <c r="CB61" s="123">
        <v>8.79</v>
      </c>
      <c r="CC61" s="29">
        <v>29.54</v>
      </c>
      <c r="CD61" s="31">
        <v>0.5641711229946524</v>
      </c>
      <c r="CF61" s="49"/>
    </row>
    <row r="62" spans="1:84" ht="15">
      <c r="A62" s="56" t="s">
        <v>232</v>
      </c>
      <c r="B62" s="57">
        <v>518</v>
      </c>
      <c r="C62" s="58" t="s">
        <v>72</v>
      </c>
      <c r="D62" s="33"/>
      <c r="E62" s="36"/>
      <c r="F62" s="36"/>
      <c r="G62" s="36"/>
      <c r="H62" s="36"/>
      <c r="I62" s="36"/>
      <c r="J62" s="36"/>
      <c r="K62" s="36"/>
      <c r="L62" s="36"/>
      <c r="M62" s="166"/>
      <c r="N62" s="171" t="e">
        <v>#DIV/0!</v>
      </c>
      <c r="O62" s="42" t="e">
        <v>#DIV/0!</v>
      </c>
      <c r="P62" s="35"/>
      <c r="Q62" s="36"/>
      <c r="R62" s="36"/>
      <c r="S62" s="36"/>
      <c r="T62" s="36"/>
      <c r="U62" s="36"/>
      <c r="V62" s="36"/>
      <c r="W62" s="36"/>
      <c r="X62" s="36"/>
      <c r="Y62" s="166"/>
      <c r="Z62" s="171" t="e">
        <v>#DIV/0!</v>
      </c>
      <c r="AA62" s="42" t="e">
        <v>#DIV/0!</v>
      </c>
      <c r="AB62" s="35"/>
      <c r="AC62" s="36"/>
      <c r="AD62" s="36"/>
      <c r="AE62" s="36"/>
      <c r="AF62" s="36"/>
      <c r="AG62" s="36"/>
      <c r="AH62" s="36"/>
      <c r="AI62" s="36"/>
      <c r="AJ62" s="36"/>
      <c r="AK62" s="166"/>
      <c r="AL62" s="171" t="e">
        <v>#DIV/0!</v>
      </c>
      <c r="AM62" s="42" t="e">
        <v>#DIV/0!</v>
      </c>
      <c r="AN62" s="35"/>
      <c r="AO62" s="37"/>
      <c r="AP62" s="37"/>
      <c r="AQ62" s="37"/>
      <c r="AR62" s="37"/>
      <c r="AS62" s="37"/>
      <c r="AT62" s="37"/>
      <c r="AU62" s="37"/>
      <c r="AV62" s="36"/>
      <c r="AW62" s="166"/>
      <c r="AX62" s="171" t="e">
        <v>#DIV/0!</v>
      </c>
      <c r="AY62" s="42" t="e">
        <v>#DIV/0!</v>
      </c>
      <c r="AZ62" s="35"/>
      <c r="BA62" s="37"/>
      <c r="BB62" s="37"/>
      <c r="BC62" s="37"/>
      <c r="BD62" s="37"/>
      <c r="BE62" s="37"/>
      <c r="BF62" s="37"/>
      <c r="BG62" s="37"/>
      <c r="BH62" s="36"/>
      <c r="BI62" s="166"/>
      <c r="BJ62" s="171" t="e">
        <v>#DIV/0!</v>
      </c>
      <c r="BK62" s="42" t="e">
        <v>#DIV/0!</v>
      </c>
      <c r="BL62" s="35"/>
      <c r="BM62" s="36"/>
      <c r="BN62" s="36"/>
      <c r="BO62" s="36"/>
      <c r="BP62" s="36"/>
      <c r="BQ62" s="36"/>
      <c r="BR62" s="36"/>
      <c r="BS62" s="36"/>
      <c r="BT62" s="36"/>
      <c r="BU62" s="166"/>
      <c r="BV62" s="171" t="e">
        <v>#DIV/0!</v>
      </c>
      <c r="BW62" s="42" t="e">
        <v>#DIV/0!</v>
      </c>
      <c r="BX62" s="9" t="e">
        <v>#N/A</v>
      </c>
      <c r="BY62" s="9">
        <v>48.91</v>
      </c>
      <c r="BZ62" s="29">
        <v>32.97</v>
      </c>
      <c r="CA62" s="31">
        <v>0.6740952770394603</v>
      </c>
      <c r="CB62" s="123">
        <v>11.57</v>
      </c>
      <c r="CC62" s="29">
        <v>21.4</v>
      </c>
      <c r="CD62" s="31">
        <v>0.43753833571866696</v>
      </c>
      <c r="CF62" s="49"/>
    </row>
    <row r="63" spans="1:84" ht="15">
      <c r="A63" s="56" t="s">
        <v>233</v>
      </c>
      <c r="B63" s="57">
        <v>519</v>
      </c>
      <c r="C63" s="58" t="s">
        <v>71</v>
      </c>
      <c r="D63" s="33"/>
      <c r="E63" s="36"/>
      <c r="F63" s="36"/>
      <c r="G63" s="36"/>
      <c r="H63" s="36"/>
      <c r="I63" s="36"/>
      <c r="J63" s="36"/>
      <c r="K63" s="36"/>
      <c r="L63" s="36"/>
      <c r="M63" s="166"/>
      <c r="N63" s="171" t="e">
        <v>#DIV/0!</v>
      </c>
      <c r="O63" s="42" t="e">
        <v>#DIV/0!</v>
      </c>
      <c r="P63" s="35"/>
      <c r="Q63" s="36"/>
      <c r="R63" s="36"/>
      <c r="S63" s="36"/>
      <c r="T63" s="36"/>
      <c r="U63" s="36"/>
      <c r="V63" s="36"/>
      <c r="W63" s="36"/>
      <c r="X63" s="36"/>
      <c r="Y63" s="166"/>
      <c r="Z63" s="171" t="e">
        <v>#DIV/0!</v>
      </c>
      <c r="AA63" s="42" t="e">
        <v>#DIV/0!</v>
      </c>
      <c r="AB63" s="35"/>
      <c r="AC63" s="36"/>
      <c r="AD63" s="36"/>
      <c r="AE63" s="36"/>
      <c r="AF63" s="36"/>
      <c r="AG63" s="36"/>
      <c r="AH63" s="36"/>
      <c r="AI63" s="36"/>
      <c r="AJ63" s="36"/>
      <c r="AK63" s="166"/>
      <c r="AL63" s="171" t="e">
        <v>#DIV/0!</v>
      </c>
      <c r="AM63" s="42" t="e">
        <v>#DIV/0!</v>
      </c>
      <c r="AN63" s="35"/>
      <c r="AO63" s="37"/>
      <c r="AP63" s="37"/>
      <c r="AQ63" s="37"/>
      <c r="AR63" s="37"/>
      <c r="AS63" s="37"/>
      <c r="AT63" s="37"/>
      <c r="AU63" s="37"/>
      <c r="AV63" s="36"/>
      <c r="AW63" s="166"/>
      <c r="AX63" s="171" t="e">
        <v>#DIV/0!</v>
      </c>
      <c r="AY63" s="42" t="e">
        <v>#DIV/0!</v>
      </c>
      <c r="AZ63" s="35"/>
      <c r="BA63" s="37"/>
      <c r="BB63" s="37"/>
      <c r="BC63" s="37"/>
      <c r="BD63" s="37"/>
      <c r="BE63" s="37"/>
      <c r="BF63" s="37"/>
      <c r="BG63" s="37"/>
      <c r="BH63" s="36"/>
      <c r="BI63" s="166"/>
      <c r="BJ63" s="171" t="e">
        <v>#DIV/0!</v>
      </c>
      <c r="BK63" s="42" t="e">
        <v>#DIV/0!</v>
      </c>
      <c r="BL63" s="35"/>
      <c r="BM63" s="36"/>
      <c r="BN63" s="36"/>
      <c r="BO63" s="36"/>
      <c r="BP63" s="36"/>
      <c r="BQ63" s="36"/>
      <c r="BR63" s="36"/>
      <c r="BS63" s="36"/>
      <c r="BT63" s="36"/>
      <c r="BU63" s="166"/>
      <c r="BV63" s="171" t="e">
        <v>#DIV/0!</v>
      </c>
      <c r="BW63" s="42" t="e">
        <v>#DIV/0!</v>
      </c>
      <c r="BX63" s="9" t="e">
        <v>#N/A</v>
      </c>
      <c r="BY63" s="9">
        <v>49.03</v>
      </c>
      <c r="BZ63" s="29">
        <v>32.550000000000004</v>
      </c>
      <c r="CA63" s="31">
        <v>0.6638792575973894</v>
      </c>
      <c r="CB63" s="123">
        <v>5.79</v>
      </c>
      <c r="CC63" s="29">
        <v>26.76</v>
      </c>
      <c r="CD63" s="31">
        <v>0.5457882928819091</v>
      </c>
      <c r="CF63" s="49"/>
    </row>
    <row r="64" spans="1:84" ht="15">
      <c r="A64" s="56" t="s">
        <v>234</v>
      </c>
      <c r="B64" s="57">
        <v>520</v>
      </c>
      <c r="C64" s="58" t="s">
        <v>70</v>
      </c>
      <c r="D64" s="33"/>
      <c r="E64" s="36"/>
      <c r="F64" s="36"/>
      <c r="G64" s="36"/>
      <c r="H64" s="36"/>
      <c r="I64" s="36"/>
      <c r="J64" s="36"/>
      <c r="K64" s="36"/>
      <c r="L64" s="36"/>
      <c r="M64" s="166"/>
      <c r="N64" s="171" t="e">
        <v>#DIV/0!</v>
      </c>
      <c r="O64" s="42" t="e">
        <v>#DIV/0!</v>
      </c>
      <c r="P64" s="35"/>
      <c r="Q64" s="36"/>
      <c r="R64" s="36"/>
      <c r="S64" s="36"/>
      <c r="T64" s="36"/>
      <c r="U64" s="36"/>
      <c r="V64" s="36"/>
      <c r="W64" s="36"/>
      <c r="X64" s="36"/>
      <c r="Y64" s="166"/>
      <c r="Z64" s="171" t="e">
        <v>#DIV/0!</v>
      </c>
      <c r="AA64" s="42" t="e">
        <v>#DIV/0!</v>
      </c>
      <c r="AB64" s="35"/>
      <c r="AC64" s="36"/>
      <c r="AD64" s="36"/>
      <c r="AE64" s="36"/>
      <c r="AF64" s="36"/>
      <c r="AG64" s="36"/>
      <c r="AH64" s="36"/>
      <c r="AI64" s="36"/>
      <c r="AJ64" s="36"/>
      <c r="AK64" s="166"/>
      <c r="AL64" s="171" t="e">
        <v>#DIV/0!</v>
      </c>
      <c r="AM64" s="42" t="e">
        <v>#DIV/0!</v>
      </c>
      <c r="AN64" s="35"/>
      <c r="AO64" s="37"/>
      <c r="AP64" s="37"/>
      <c r="AQ64" s="37"/>
      <c r="AR64" s="37"/>
      <c r="AS64" s="37"/>
      <c r="AT64" s="37"/>
      <c r="AU64" s="37"/>
      <c r="AV64" s="36"/>
      <c r="AW64" s="166"/>
      <c r="AX64" s="171" t="e">
        <v>#DIV/0!</v>
      </c>
      <c r="AY64" s="42" t="e">
        <v>#DIV/0!</v>
      </c>
      <c r="AZ64" s="35"/>
      <c r="BA64" s="37"/>
      <c r="BB64" s="37"/>
      <c r="BC64" s="37"/>
      <c r="BD64" s="37"/>
      <c r="BE64" s="37"/>
      <c r="BF64" s="37"/>
      <c r="BG64" s="37"/>
      <c r="BH64" s="36"/>
      <c r="BI64" s="166"/>
      <c r="BJ64" s="171" t="e">
        <v>#DIV/0!</v>
      </c>
      <c r="BK64" s="42" t="e">
        <v>#DIV/0!</v>
      </c>
      <c r="BL64" s="35"/>
      <c r="BM64" s="36"/>
      <c r="BN64" s="36"/>
      <c r="BO64" s="36"/>
      <c r="BP64" s="36"/>
      <c r="BQ64" s="36"/>
      <c r="BR64" s="36"/>
      <c r="BS64" s="36"/>
      <c r="BT64" s="36"/>
      <c r="BU64" s="166"/>
      <c r="BV64" s="171" t="e">
        <v>#DIV/0!</v>
      </c>
      <c r="BW64" s="42" t="e">
        <v>#DIV/0!</v>
      </c>
      <c r="BX64" s="9" t="e">
        <v>#N/A</v>
      </c>
      <c r="BY64" s="9">
        <v>63.04</v>
      </c>
      <c r="BZ64" s="29">
        <v>38.17</v>
      </c>
      <c r="CA64" s="31">
        <v>0.6054885786802031</v>
      </c>
      <c r="CB64" s="123">
        <v>9.18</v>
      </c>
      <c r="CC64" s="29">
        <v>28.99</v>
      </c>
      <c r="CD64" s="31">
        <v>0.45986675126903553</v>
      </c>
      <c r="CF64" s="49"/>
    </row>
    <row r="65" spans="1:84" ht="15">
      <c r="A65" s="56" t="s">
        <v>235</v>
      </c>
      <c r="B65" s="57">
        <v>521</v>
      </c>
      <c r="C65" s="58" t="s">
        <v>236</v>
      </c>
      <c r="D65" s="33">
        <v>8.73</v>
      </c>
      <c r="E65" s="36">
        <v>8.4</v>
      </c>
      <c r="F65" s="36">
        <v>8.41</v>
      </c>
      <c r="G65" s="36">
        <v>7.85</v>
      </c>
      <c r="H65" s="36">
        <v>8.18</v>
      </c>
      <c r="I65" s="36">
        <v>7.38</v>
      </c>
      <c r="J65" s="36">
        <v>7.48</v>
      </c>
      <c r="K65" s="36">
        <v>8.02</v>
      </c>
      <c r="L65" s="36">
        <v>8.37</v>
      </c>
      <c r="M65" s="166">
        <v>7.72</v>
      </c>
      <c r="N65" s="171">
        <v>8.054</v>
      </c>
      <c r="O65" s="42">
        <v>0.4418697646239968</v>
      </c>
      <c r="P65" s="35">
        <v>3.89</v>
      </c>
      <c r="Q65" s="36">
        <v>3.65</v>
      </c>
      <c r="R65" s="36">
        <v>3.69</v>
      </c>
      <c r="S65" s="36">
        <v>3.29</v>
      </c>
      <c r="T65" s="36">
        <v>3.54</v>
      </c>
      <c r="U65" s="36">
        <v>3.17</v>
      </c>
      <c r="V65" s="36">
        <v>3.47</v>
      </c>
      <c r="W65" s="36">
        <v>3.78</v>
      </c>
      <c r="X65" s="36">
        <v>3.31</v>
      </c>
      <c r="Y65" s="166">
        <v>3.19</v>
      </c>
      <c r="Z65" s="171">
        <v>3.4979999999999998</v>
      </c>
      <c r="AA65" s="42">
        <v>0.2531490557842293</v>
      </c>
      <c r="AB65" s="35">
        <v>2.2442159383033418</v>
      </c>
      <c r="AC65" s="36">
        <v>2.301369863013699</v>
      </c>
      <c r="AD65" s="36">
        <v>2.279132791327913</v>
      </c>
      <c r="AE65" s="36">
        <v>2.386018237082067</v>
      </c>
      <c r="AF65" s="36">
        <v>2.310734463276836</v>
      </c>
      <c r="AG65" s="36">
        <v>2.32807570977918</v>
      </c>
      <c r="AH65" s="36">
        <v>2.155619596541787</v>
      </c>
      <c r="AI65" s="36">
        <v>2.121693121693122</v>
      </c>
      <c r="AJ65" s="36">
        <v>2.528700906344411</v>
      </c>
      <c r="AK65" s="166">
        <v>2.4200626959247646</v>
      </c>
      <c r="AL65" s="171">
        <v>2.307562332328712</v>
      </c>
      <c r="AM65" s="42">
        <v>0.1204796434263498</v>
      </c>
      <c r="AN65" s="35">
        <v>5.73</v>
      </c>
      <c r="AO65" s="37">
        <v>5.19</v>
      </c>
      <c r="AP65" s="37">
        <v>5.48</v>
      </c>
      <c r="AQ65" s="37">
        <v>5.1</v>
      </c>
      <c r="AR65" s="37">
        <v>5.49</v>
      </c>
      <c r="AS65" s="37">
        <v>6.11</v>
      </c>
      <c r="AT65" s="37">
        <v>5.74</v>
      </c>
      <c r="AU65" s="37">
        <v>5.78</v>
      </c>
      <c r="AV65" s="36">
        <v>5.66</v>
      </c>
      <c r="AW65" s="166">
        <v>5.06</v>
      </c>
      <c r="AX65" s="171">
        <v>5.534000000000001</v>
      </c>
      <c r="AY65" s="42">
        <v>0.3375137857266705</v>
      </c>
      <c r="AZ65" s="35">
        <v>2.64</v>
      </c>
      <c r="BA65" s="37">
        <v>2.84</v>
      </c>
      <c r="BB65" s="37">
        <v>2.82</v>
      </c>
      <c r="BC65" s="37">
        <v>2.8</v>
      </c>
      <c r="BD65" s="37">
        <v>2.78</v>
      </c>
      <c r="BE65" s="37">
        <v>2.74</v>
      </c>
      <c r="BF65" s="37">
        <v>2.73</v>
      </c>
      <c r="BG65" s="37">
        <v>2.78</v>
      </c>
      <c r="BH65" s="36">
        <v>2.73</v>
      </c>
      <c r="BI65" s="166">
        <v>2.64</v>
      </c>
      <c r="BJ65" s="171">
        <v>2.7500000000000004</v>
      </c>
      <c r="BK65" s="42">
        <v>0.0686375342732242</v>
      </c>
      <c r="BL65" s="35">
        <v>2.1704545454545454</v>
      </c>
      <c r="BM65" s="36">
        <v>1.8274647887323945</v>
      </c>
      <c r="BN65" s="36">
        <v>1.943262411347518</v>
      </c>
      <c r="BO65" s="36">
        <v>1.8214285714285714</v>
      </c>
      <c r="BP65" s="36">
        <v>1.9748201438848922</v>
      </c>
      <c r="BQ65" s="36">
        <v>2.22992700729927</v>
      </c>
      <c r="BR65" s="36">
        <v>2.1025641025641026</v>
      </c>
      <c r="BS65" s="36">
        <v>2.0791366906474824</v>
      </c>
      <c r="BT65" s="36">
        <v>2.0732600732600734</v>
      </c>
      <c r="BU65" s="166">
        <v>1.9166666666666665</v>
      </c>
      <c r="BV65" s="171">
        <v>2.0138985001285516</v>
      </c>
      <c r="BW65" s="42">
        <v>0.1392808213497245</v>
      </c>
      <c r="BX65" s="9">
        <v>32.85</v>
      </c>
      <c r="BY65" s="9">
        <v>48.94</v>
      </c>
      <c r="BZ65" s="29">
        <v>32.99</v>
      </c>
      <c r="CA65" s="31">
        <v>0.6740907233346957</v>
      </c>
      <c r="CB65" s="123">
        <v>1.94</v>
      </c>
      <c r="CC65" s="29">
        <v>31.05</v>
      </c>
      <c r="CD65" s="31">
        <v>0.6344503473641194</v>
      </c>
      <c r="CF65" s="49"/>
    </row>
    <row r="66" spans="1:84" ht="15">
      <c r="A66" s="56" t="s">
        <v>237</v>
      </c>
      <c r="B66" s="57">
        <v>523</v>
      </c>
      <c r="C66" s="58" t="s">
        <v>69</v>
      </c>
      <c r="D66" s="33"/>
      <c r="E66" s="36"/>
      <c r="F66" s="36"/>
      <c r="G66" s="36"/>
      <c r="H66" s="36"/>
      <c r="I66" s="36"/>
      <c r="J66" s="36"/>
      <c r="K66" s="36"/>
      <c r="L66" s="36"/>
      <c r="M66" s="166"/>
      <c r="N66" s="171" t="e">
        <v>#DIV/0!</v>
      </c>
      <c r="O66" s="42" t="e">
        <v>#DIV/0!</v>
      </c>
      <c r="P66" s="35"/>
      <c r="Q66" s="36"/>
      <c r="R66" s="36"/>
      <c r="S66" s="36"/>
      <c r="T66" s="36"/>
      <c r="U66" s="36"/>
      <c r="V66" s="36"/>
      <c r="W66" s="36"/>
      <c r="X66" s="36"/>
      <c r="Y66" s="166"/>
      <c r="Z66" s="171" t="e">
        <v>#DIV/0!</v>
      </c>
      <c r="AA66" s="42" t="e">
        <v>#DIV/0!</v>
      </c>
      <c r="AB66" s="35"/>
      <c r="AC66" s="36"/>
      <c r="AD66" s="36"/>
      <c r="AE66" s="36"/>
      <c r="AF66" s="36"/>
      <c r="AG66" s="36"/>
      <c r="AH66" s="36"/>
      <c r="AI66" s="36"/>
      <c r="AJ66" s="36"/>
      <c r="AK66" s="166"/>
      <c r="AL66" s="171" t="e">
        <v>#DIV/0!</v>
      </c>
      <c r="AM66" s="42" t="e">
        <v>#DIV/0!</v>
      </c>
      <c r="AN66" s="35"/>
      <c r="AO66" s="37"/>
      <c r="AP66" s="37"/>
      <c r="AQ66" s="37"/>
      <c r="AR66" s="37"/>
      <c r="AS66" s="37"/>
      <c r="AT66" s="37"/>
      <c r="AU66" s="37"/>
      <c r="AV66" s="36"/>
      <c r="AW66" s="166"/>
      <c r="AX66" s="171" t="e">
        <v>#DIV/0!</v>
      </c>
      <c r="AY66" s="42" t="e">
        <v>#DIV/0!</v>
      </c>
      <c r="AZ66" s="35"/>
      <c r="BA66" s="37"/>
      <c r="BB66" s="37"/>
      <c r="BC66" s="37"/>
      <c r="BD66" s="37"/>
      <c r="BE66" s="37"/>
      <c r="BF66" s="37"/>
      <c r="BG66" s="37"/>
      <c r="BH66" s="36"/>
      <c r="BI66" s="166"/>
      <c r="BJ66" s="171" t="e">
        <v>#DIV/0!</v>
      </c>
      <c r="BK66" s="42" t="e">
        <v>#DIV/0!</v>
      </c>
      <c r="BL66" s="35"/>
      <c r="BM66" s="36"/>
      <c r="BN66" s="36"/>
      <c r="BO66" s="36"/>
      <c r="BP66" s="36"/>
      <c r="BQ66" s="36"/>
      <c r="BR66" s="36"/>
      <c r="BS66" s="36"/>
      <c r="BT66" s="36"/>
      <c r="BU66" s="166"/>
      <c r="BV66" s="171" t="e">
        <v>#DIV/0!</v>
      </c>
      <c r="BW66" s="42" t="e">
        <v>#DIV/0!</v>
      </c>
      <c r="BX66" s="9" t="e">
        <v>#N/A</v>
      </c>
      <c r="BY66" s="9">
        <v>72.46</v>
      </c>
      <c r="BZ66" s="29">
        <v>49.15</v>
      </c>
      <c r="CA66" s="31">
        <v>0.6783052718741375</v>
      </c>
      <c r="CB66" s="123">
        <v>14.58</v>
      </c>
      <c r="CC66" s="29">
        <v>34.57</v>
      </c>
      <c r="CD66" s="31">
        <v>0.4770908087220536</v>
      </c>
      <c r="CF66" s="49"/>
    </row>
    <row r="67" spans="1:84" ht="15">
      <c r="A67" s="56" t="s">
        <v>238</v>
      </c>
      <c r="B67" s="57">
        <v>524</v>
      </c>
      <c r="C67" s="58" t="s">
        <v>68</v>
      </c>
      <c r="D67" s="33"/>
      <c r="E67" s="36"/>
      <c r="F67" s="36"/>
      <c r="G67" s="36"/>
      <c r="H67" s="36"/>
      <c r="I67" s="36"/>
      <c r="J67" s="36"/>
      <c r="K67" s="36"/>
      <c r="L67" s="36"/>
      <c r="M67" s="166"/>
      <c r="N67" s="171" t="e">
        <v>#DIV/0!</v>
      </c>
      <c r="O67" s="42" t="e">
        <v>#DIV/0!</v>
      </c>
      <c r="P67" s="35"/>
      <c r="Q67" s="36"/>
      <c r="R67" s="36"/>
      <c r="S67" s="36"/>
      <c r="T67" s="36"/>
      <c r="U67" s="36"/>
      <c r="V67" s="36"/>
      <c r="W67" s="36"/>
      <c r="X67" s="36"/>
      <c r="Y67" s="166"/>
      <c r="Z67" s="171" t="e">
        <v>#DIV/0!</v>
      </c>
      <c r="AA67" s="42" t="e">
        <v>#DIV/0!</v>
      </c>
      <c r="AB67" s="35"/>
      <c r="AC67" s="36"/>
      <c r="AD67" s="36"/>
      <c r="AE67" s="36"/>
      <c r="AF67" s="36"/>
      <c r="AG67" s="36"/>
      <c r="AH67" s="36"/>
      <c r="AI67" s="36"/>
      <c r="AJ67" s="36"/>
      <c r="AK67" s="166"/>
      <c r="AL67" s="171" t="e">
        <v>#DIV/0!</v>
      </c>
      <c r="AM67" s="42" t="e">
        <v>#DIV/0!</v>
      </c>
      <c r="AN67" s="35"/>
      <c r="AO67" s="37"/>
      <c r="AP67" s="37"/>
      <c r="AQ67" s="37"/>
      <c r="AR67" s="37"/>
      <c r="AS67" s="37"/>
      <c r="AT67" s="37"/>
      <c r="AU67" s="37"/>
      <c r="AV67" s="36"/>
      <c r="AW67" s="166"/>
      <c r="AX67" s="171" t="e">
        <v>#DIV/0!</v>
      </c>
      <c r="AY67" s="42" t="e">
        <v>#DIV/0!</v>
      </c>
      <c r="AZ67" s="35"/>
      <c r="BA67" s="37"/>
      <c r="BB67" s="37"/>
      <c r="BC67" s="37"/>
      <c r="BD67" s="37"/>
      <c r="BE67" s="37"/>
      <c r="BF67" s="37"/>
      <c r="BG67" s="37"/>
      <c r="BH67" s="36"/>
      <c r="BI67" s="166"/>
      <c r="BJ67" s="171" t="e">
        <v>#DIV/0!</v>
      </c>
      <c r="BK67" s="42" t="e">
        <v>#DIV/0!</v>
      </c>
      <c r="BL67" s="35"/>
      <c r="BM67" s="36"/>
      <c r="BN67" s="36"/>
      <c r="BO67" s="36"/>
      <c r="BP67" s="36"/>
      <c r="BQ67" s="36"/>
      <c r="BR67" s="36"/>
      <c r="BS67" s="36"/>
      <c r="BT67" s="36"/>
      <c r="BU67" s="166"/>
      <c r="BV67" s="171" t="e">
        <v>#DIV/0!</v>
      </c>
      <c r="BW67" s="42" t="e">
        <v>#DIV/0!</v>
      </c>
      <c r="BX67" s="9" t="e">
        <v>#N/A</v>
      </c>
      <c r="BY67" s="9">
        <v>76.16</v>
      </c>
      <c r="BZ67" s="29">
        <v>52.16</v>
      </c>
      <c r="CA67" s="31">
        <v>0.6848739495798319</v>
      </c>
      <c r="CB67" s="123">
        <v>8.5</v>
      </c>
      <c r="CC67" s="29">
        <v>43.66</v>
      </c>
      <c r="CD67" s="31">
        <v>0.573266806722689</v>
      </c>
      <c r="CF67" s="49"/>
    </row>
    <row r="68" spans="1:84" ht="15">
      <c r="A68" s="56" t="s">
        <v>239</v>
      </c>
      <c r="B68" s="57">
        <v>527</v>
      </c>
      <c r="C68" s="58" t="s">
        <v>67</v>
      </c>
      <c r="D68" s="33"/>
      <c r="E68" s="36"/>
      <c r="F68" s="36"/>
      <c r="G68" s="36"/>
      <c r="H68" s="36"/>
      <c r="I68" s="36"/>
      <c r="J68" s="36"/>
      <c r="K68" s="36"/>
      <c r="L68" s="36"/>
      <c r="M68" s="166"/>
      <c r="N68" s="171" t="e">
        <v>#DIV/0!</v>
      </c>
      <c r="O68" s="42" t="e">
        <v>#DIV/0!</v>
      </c>
      <c r="P68" s="35"/>
      <c r="Q68" s="36"/>
      <c r="R68" s="36"/>
      <c r="S68" s="36"/>
      <c r="T68" s="36"/>
      <c r="U68" s="36"/>
      <c r="V68" s="36"/>
      <c r="W68" s="36"/>
      <c r="X68" s="36"/>
      <c r="Y68" s="166"/>
      <c r="Z68" s="171" t="e">
        <v>#DIV/0!</v>
      </c>
      <c r="AA68" s="42" t="e">
        <v>#DIV/0!</v>
      </c>
      <c r="AB68" s="35"/>
      <c r="AC68" s="36"/>
      <c r="AD68" s="36"/>
      <c r="AE68" s="36"/>
      <c r="AF68" s="36"/>
      <c r="AG68" s="36"/>
      <c r="AH68" s="36"/>
      <c r="AI68" s="36"/>
      <c r="AJ68" s="36"/>
      <c r="AK68" s="166"/>
      <c r="AL68" s="171" t="e">
        <v>#DIV/0!</v>
      </c>
      <c r="AM68" s="42" t="e">
        <v>#DIV/0!</v>
      </c>
      <c r="AN68" s="35"/>
      <c r="AO68" s="37"/>
      <c r="AP68" s="37"/>
      <c r="AQ68" s="37"/>
      <c r="AR68" s="37"/>
      <c r="AS68" s="37"/>
      <c r="AT68" s="37"/>
      <c r="AU68" s="37"/>
      <c r="AV68" s="36"/>
      <c r="AW68" s="166"/>
      <c r="AX68" s="171" t="e">
        <v>#DIV/0!</v>
      </c>
      <c r="AY68" s="42" t="e">
        <v>#DIV/0!</v>
      </c>
      <c r="AZ68" s="35"/>
      <c r="BA68" s="37"/>
      <c r="BB68" s="37"/>
      <c r="BC68" s="37"/>
      <c r="BD68" s="37"/>
      <c r="BE68" s="37"/>
      <c r="BF68" s="37"/>
      <c r="BG68" s="37"/>
      <c r="BH68" s="36"/>
      <c r="BI68" s="166"/>
      <c r="BJ68" s="171" t="e">
        <v>#DIV/0!</v>
      </c>
      <c r="BK68" s="42" t="e">
        <v>#DIV/0!</v>
      </c>
      <c r="BL68" s="35"/>
      <c r="BM68" s="36"/>
      <c r="BN68" s="36"/>
      <c r="BO68" s="36"/>
      <c r="BP68" s="36"/>
      <c r="BQ68" s="36"/>
      <c r="BR68" s="36"/>
      <c r="BS68" s="36"/>
      <c r="BT68" s="36"/>
      <c r="BU68" s="166"/>
      <c r="BV68" s="171" t="e">
        <v>#DIV/0!</v>
      </c>
      <c r="BW68" s="42" t="e">
        <v>#DIV/0!</v>
      </c>
      <c r="BX68" s="9" t="e">
        <v>#N/A</v>
      </c>
      <c r="BY68" s="9">
        <v>75.93</v>
      </c>
      <c r="BZ68" s="29">
        <v>49.18</v>
      </c>
      <c r="CA68" s="31">
        <v>0.6477018306334782</v>
      </c>
      <c r="CB68" s="123">
        <v>12.69</v>
      </c>
      <c r="CC68" s="29">
        <v>36.49</v>
      </c>
      <c r="CD68" s="31">
        <v>0.48057421309100484</v>
      </c>
      <c r="CF68" s="49"/>
    </row>
    <row r="69" spans="1:84" ht="15">
      <c r="A69" s="56" t="s">
        <v>240</v>
      </c>
      <c r="B69" s="57">
        <v>529</v>
      </c>
      <c r="C69" s="58" t="s">
        <v>241</v>
      </c>
      <c r="D69" s="33">
        <v>11.22</v>
      </c>
      <c r="E69" s="36">
        <v>8.82</v>
      </c>
      <c r="F69" s="36">
        <v>9.98</v>
      </c>
      <c r="G69" s="36">
        <v>9.66</v>
      </c>
      <c r="H69" s="36">
        <v>9.36</v>
      </c>
      <c r="I69" s="36">
        <v>8.63</v>
      </c>
      <c r="J69" s="36">
        <v>9.43</v>
      </c>
      <c r="K69" s="36">
        <v>9.95</v>
      </c>
      <c r="L69" s="36">
        <v>9.54</v>
      </c>
      <c r="M69" s="166">
        <v>9.58</v>
      </c>
      <c r="N69" s="171">
        <v>9.617</v>
      </c>
      <c r="O69" s="42">
        <v>0.7096016096687203</v>
      </c>
      <c r="P69" s="35">
        <v>3.44</v>
      </c>
      <c r="Q69" s="36">
        <v>3.11</v>
      </c>
      <c r="R69" s="36">
        <v>3.1</v>
      </c>
      <c r="S69" s="36">
        <v>3.29</v>
      </c>
      <c r="T69" s="36">
        <v>3.09</v>
      </c>
      <c r="U69" s="36">
        <v>2.81</v>
      </c>
      <c r="V69" s="36">
        <v>3.03</v>
      </c>
      <c r="W69" s="36">
        <v>3</v>
      </c>
      <c r="X69" s="36">
        <v>2.87</v>
      </c>
      <c r="Y69" s="166">
        <v>3.08</v>
      </c>
      <c r="Z69" s="171">
        <v>3.082</v>
      </c>
      <c r="AA69" s="42">
        <v>0.18286607121060042</v>
      </c>
      <c r="AB69" s="35">
        <v>3.261627906976744</v>
      </c>
      <c r="AC69" s="36">
        <v>2.8360128617363345</v>
      </c>
      <c r="AD69" s="36">
        <v>3.2193548387096773</v>
      </c>
      <c r="AE69" s="36">
        <v>2.9361702127659575</v>
      </c>
      <c r="AF69" s="36">
        <v>3.029126213592233</v>
      </c>
      <c r="AG69" s="36">
        <v>3.0711743772241995</v>
      </c>
      <c r="AH69" s="36">
        <v>3.1122112211221125</v>
      </c>
      <c r="AI69" s="36">
        <v>3.3166666666666664</v>
      </c>
      <c r="AJ69" s="36">
        <v>3.3240418118466897</v>
      </c>
      <c r="AK69" s="166">
        <v>3.1103896103896105</v>
      </c>
      <c r="AL69" s="171">
        <v>3.1216775721030223</v>
      </c>
      <c r="AM69" s="42">
        <v>0.16174384440342188</v>
      </c>
      <c r="AN69" s="35">
        <v>5.74</v>
      </c>
      <c r="AO69" s="37">
        <v>5.39</v>
      </c>
      <c r="AP69" s="37">
        <v>5.17</v>
      </c>
      <c r="AQ69" s="37">
        <v>5.19</v>
      </c>
      <c r="AR69" s="37">
        <v>5.81</v>
      </c>
      <c r="AS69" s="37">
        <v>5.51</v>
      </c>
      <c r="AT69" s="37">
        <v>5.53</v>
      </c>
      <c r="AU69" s="37">
        <v>5.61</v>
      </c>
      <c r="AV69" s="36">
        <v>5.24</v>
      </c>
      <c r="AW69" s="166">
        <v>5.98</v>
      </c>
      <c r="AX69" s="171">
        <v>5.517</v>
      </c>
      <c r="AY69" s="42">
        <v>0.2746735436032427</v>
      </c>
      <c r="AZ69" s="35">
        <v>2.48</v>
      </c>
      <c r="BA69" s="37">
        <v>2.33</v>
      </c>
      <c r="BB69" s="37">
        <v>2.21</v>
      </c>
      <c r="BC69" s="37">
        <v>2.41</v>
      </c>
      <c r="BD69" s="37">
        <v>2.41</v>
      </c>
      <c r="BE69" s="37">
        <v>2.43</v>
      </c>
      <c r="BF69" s="37">
        <v>2.41</v>
      </c>
      <c r="BG69" s="37">
        <v>2.44</v>
      </c>
      <c r="BH69" s="36">
        <v>2.37</v>
      </c>
      <c r="BI69" s="166">
        <v>2.54</v>
      </c>
      <c r="BJ69" s="171">
        <v>2.403</v>
      </c>
      <c r="BK69" s="42">
        <v>0.08857514073121756</v>
      </c>
      <c r="BL69" s="35">
        <v>2.314516129032258</v>
      </c>
      <c r="BM69" s="36">
        <v>2.313304721030043</v>
      </c>
      <c r="BN69" s="36">
        <v>2.339366515837104</v>
      </c>
      <c r="BO69" s="36">
        <v>2.1535269709543567</v>
      </c>
      <c r="BP69" s="36">
        <v>2.4107883817427385</v>
      </c>
      <c r="BQ69" s="36">
        <v>2.267489711934156</v>
      </c>
      <c r="BR69" s="36">
        <v>2.2946058091286305</v>
      </c>
      <c r="BS69" s="36">
        <v>2.2991803278688527</v>
      </c>
      <c r="BT69" s="36">
        <v>2.210970464135021</v>
      </c>
      <c r="BU69" s="166">
        <v>2.3543307086614176</v>
      </c>
      <c r="BV69" s="171">
        <v>2.2958079740324577</v>
      </c>
      <c r="BW69" s="42">
        <v>0.07261382732606521</v>
      </c>
      <c r="BX69" s="9">
        <v>27.54</v>
      </c>
      <c r="BY69" s="9">
        <v>43.7</v>
      </c>
      <c r="BZ69" s="29">
        <v>26.590000000000003</v>
      </c>
      <c r="CA69" s="31">
        <v>0.608466819221968</v>
      </c>
      <c r="CB69" s="123">
        <v>5.58</v>
      </c>
      <c r="CC69" s="29">
        <v>21.01</v>
      </c>
      <c r="CD69" s="31">
        <v>0.4807780320366133</v>
      </c>
      <c r="CF69" s="49"/>
    </row>
    <row r="70" spans="1:84" ht="15">
      <c r="A70" s="56" t="s">
        <v>242</v>
      </c>
      <c r="B70" s="57">
        <v>534</v>
      </c>
      <c r="C70" s="58" t="s">
        <v>66</v>
      </c>
      <c r="D70" s="33"/>
      <c r="E70" s="36"/>
      <c r="F70" s="36"/>
      <c r="G70" s="36"/>
      <c r="H70" s="36"/>
      <c r="I70" s="36"/>
      <c r="J70" s="36"/>
      <c r="K70" s="36"/>
      <c r="L70" s="36"/>
      <c r="M70" s="166"/>
      <c r="N70" s="171" t="e">
        <v>#DIV/0!</v>
      </c>
      <c r="O70" s="42" t="e">
        <v>#DIV/0!</v>
      </c>
      <c r="P70" s="35"/>
      <c r="Q70" s="36"/>
      <c r="R70" s="36"/>
      <c r="S70" s="36"/>
      <c r="T70" s="36"/>
      <c r="U70" s="36"/>
      <c r="V70" s="36"/>
      <c r="W70" s="36"/>
      <c r="X70" s="36"/>
      <c r="Y70" s="166"/>
      <c r="Z70" s="171" t="e">
        <v>#DIV/0!</v>
      </c>
      <c r="AA70" s="42" t="e">
        <v>#DIV/0!</v>
      </c>
      <c r="AB70" s="35"/>
      <c r="AC70" s="36"/>
      <c r="AD70" s="36"/>
      <c r="AE70" s="36"/>
      <c r="AF70" s="36"/>
      <c r="AG70" s="36"/>
      <c r="AH70" s="36"/>
      <c r="AI70" s="36"/>
      <c r="AJ70" s="36"/>
      <c r="AK70" s="166"/>
      <c r="AL70" s="171" t="e">
        <v>#DIV/0!</v>
      </c>
      <c r="AM70" s="42" t="e">
        <v>#DIV/0!</v>
      </c>
      <c r="AN70" s="35"/>
      <c r="AO70" s="37"/>
      <c r="AP70" s="37"/>
      <c r="AQ70" s="37"/>
      <c r="AR70" s="37"/>
      <c r="AS70" s="37"/>
      <c r="AT70" s="37"/>
      <c r="AU70" s="37"/>
      <c r="AV70" s="36"/>
      <c r="AW70" s="166"/>
      <c r="AX70" s="171" t="e">
        <v>#DIV/0!</v>
      </c>
      <c r="AY70" s="42" t="e">
        <v>#DIV/0!</v>
      </c>
      <c r="AZ70" s="35"/>
      <c r="BA70" s="37"/>
      <c r="BB70" s="37"/>
      <c r="BC70" s="37"/>
      <c r="BD70" s="37"/>
      <c r="BE70" s="37"/>
      <c r="BF70" s="37"/>
      <c r="BG70" s="37"/>
      <c r="BH70" s="36"/>
      <c r="BI70" s="166"/>
      <c r="BJ70" s="171" t="e">
        <v>#DIV/0!</v>
      </c>
      <c r="BK70" s="42" t="e">
        <v>#DIV/0!</v>
      </c>
      <c r="BL70" s="35"/>
      <c r="BM70" s="36"/>
      <c r="BN70" s="36"/>
      <c r="BO70" s="36"/>
      <c r="BP70" s="36"/>
      <c r="BQ70" s="36"/>
      <c r="BR70" s="36"/>
      <c r="BS70" s="36"/>
      <c r="BT70" s="36"/>
      <c r="BU70" s="166"/>
      <c r="BV70" s="171" t="e">
        <v>#DIV/0!</v>
      </c>
      <c r="BW70" s="42" t="e">
        <v>#DIV/0!</v>
      </c>
      <c r="BX70" s="9" t="e">
        <v>#N/A</v>
      </c>
      <c r="BY70" s="9">
        <v>68.65</v>
      </c>
      <c r="BZ70" s="29">
        <v>47.5</v>
      </c>
      <c r="CA70" s="31">
        <v>0.6919155134741442</v>
      </c>
      <c r="CB70" s="123">
        <v>4.98</v>
      </c>
      <c r="CC70" s="29">
        <v>42.52</v>
      </c>
      <c r="CD70" s="31">
        <v>0.619373634377276</v>
      </c>
      <c r="CF70" s="49"/>
    </row>
    <row r="71" spans="1:84" ht="15">
      <c r="A71" s="56" t="s">
        <v>243</v>
      </c>
      <c r="B71" s="57">
        <v>535</v>
      </c>
      <c r="C71" s="58" t="s">
        <v>244</v>
      </c>
      <c r="D71" s="33">
        <v>8.02</v>
      </c>
      <c r="E71" s="36">
        <v>8.2</v>
      </c>
      <c r="F71" s="36">
        <v>7.39</v>
      </c>
      <c r="G71" s="36">
        <v>7.6</v>
      </c>
      <c r="H71" s="36">
        <v>7.92</v>
      </c>
      <c r="I71" s="36">
        <v>7.46</v>
      </c>
      <c r="J71" s="36">
        <v>7.69</v>
      </c>
      <c r="K71" s="36">
        <v>8.07</v>
      </c>
      <c r="L71" s="36">
        <v>8.38</v>
      </c>
      <c r="M71" s="166">
        <v>8.34</v>
      </c>
      <c r="N71" s="171">
        <v>7.907000000000001</v>
      </c>
      <c r="O71" s="42">
        <v>0.3566838002114981</v>
      </c>
      <c r="P71" s="35">
        <v>3.47</v>
      </c>
      <c r="Q71" s="36">
        <v>3.53</v>
      </c>
      <c r="R71" s="36">
        <v>3.25</v>
      </c>
      <c r="S71" s="36">
        <v>3.4</v>
      </c>
      <c r="T71" s="36">
        <v>3.31</v>
      </c>
      <c r="U71" s="36">
        <v>3.05</v>
      </c>
      <c r="V71" s="36">
        <v>3.11</v>
      </c>
      <c r="W71" s="36">
        <v>3</v>
      </c>
      <c r="X71" s="36">
        <v>3.52</v>
      </c>
      <c r="Y71" s="166">
        <v>3.36</v>
      </c>
      <c r="Z71" s="171">
        <v>3.3</v>
      </c>
      <c r="AA71" s="42">
        <v>0.19293061504650194</v>
      </c>
      <c r="AB71" s="35">
        <v>2.311239193083573</v>
      </c>
      <c r="AC71" s="36">
        <v>2.3229461756373935</v>
      </c>
      <c r="AD71" s="36">
        <v>2.273846153846154</v>
      </c>
      <c r="AE71" s="36">
        <v>2.235294117647059</v>
      </c>
      <c r="AF71" s="36">
        <v>2.392749244712991</v>
      </c>
      <c r="AG71" s="36">
        <v>2.4459016393442625</v>
      </c>
      <c r="AH71" s="36">
        <v>2.4726688102893895</v>
      </c>
      <c r="AI71" s="36">
        <v>2.69</v>
      </c>
      <c r="AJ71" s="36">
        <v>2.3806818181818183</v>
      </c>
      <c r="AK71" s="166">
        <v>2.482142857142857</v>
      </c>
      <c r="AL71" s="171">
        <v>2.4007470009885497</v>
      </c>
      <c r="AM71" s="42">
        <v>0.1314508544554501</v>
      </c>
      <c r="AN71" s="35">
        <v>4.98</v>
      </c>
      <c r="AO71" s="37">
        <v>4.77</v>
      </c>
      <c r="AP71" s="37">
        <v>5.27</v>
      </c>
      <c r="AQ71" s="37">
        <v>5.23</v>
      </c>
      <c r="AR71" s="37">
        <v>5.21</v>
      </c>
      <c r="AS71" s="37">
        <v>5.39</v>
      </c>
      <c r="AT71" s="37">
        <v>5.08</v>
      </c>
      <c r="AU71" s="37">
        <v>5.05</v>
      </c>
      <c r="AV71" s="36">
        <v>5.34</v>
      </c>
      <c r="AW71" s="166">
        <v>5.07</v>
      </c>
      <c r="AX71" s="171">
        <v>5.138999999999999</v>
      </c>
      <c r="AY71" s="42">
        <v>0.18603763060199793</v>
      </c>
      <c r="AZ71" s="35">
        <v>2.59</v>
      </c>
      <c r="BA71" s="37">
        <v>2.75</v>
      </c>
      <c r="BB71" s="37">
        <v>2.42</v>
      </c>
      <c r="BC71" s="37">
        <v>2.74</v>
      </c>
      <c r="BD71" s="37">
        <v>2.64</v>
      </c>
      <c r="BE71" s="37">
        <v>2.53</v>
      </c>
      <c r="BF71" s="37">
        <v>2.54</v>
      </c>
      <c r="BG71" s="37">
        <v>2.62</v>
      </c>
      <c r="BH71" s="36">
        <v>2.5</v>
      </c>
      <c r="BI71" s="166">
        <v>2.52</v>
      </c>
      <c r="BJ71" s="171">
        <v>2.585</v>
      </c>
      <c r="BK71" s="42">
        <v>0.10501322668015461</v>
      </c>
      <c r="BL71" s="35">
        <v>1.9227799227799232</v>
      </c>
      <c r="BM71" s="36">
        <v>1.7345454545454544</v>
      </c>
      <c r="BN71" s="36">
        <v>2.177685950413223</v>
      </c>
      <c r="BO71" s="36">
        <v>1.9087591240875912</v>
      </c>
      <c r="BP71" s="36">
        <v>1.9734848484848484</v>
      </c>
      <c r="BQ71" s="36">
        <v>2.130434782608696</v>
      </c>
      <c r="BR71" s="36">
        <v>2</v>
      </c>
      <c r="BS71" s="36">
        <v>1.9274809160305342</v>
      </c>
      <c r="BT71" s="36">
        <v>2.136</v>
      </c>
      <c r="BU71" s="166">
        <v>2.011904761904762</v>
      </c>
      <c r="BV71" s="171">
        <v>1.9923075760855031</v>
      </c>
      <c r="BW71" s="42">
        <v>0.13222352423617267</v>
      </c>
      <c r="BX71" s="9">
        <v>27.92</v>
      </c>
      <c r="BY71" s="9">
        <v>64.5</v>
      </c>
      <c r="BZ71" s="29">
        <v>43.4</v>
      </c>
      <c r="CA71" s="31">
        <v>0.6728682170542636</v>
      </c>
      <c r="CB71" s="123">
        <v>19.52</v>
      </c>
      <c r="CC71" s="29">
        <v>23.88</v>
      </c>
      <c r="CD71" s="31">
        <v>0.3702325581395349</v>
      </c>
      <c r="CF71" s="49"/>
    </row>
    <row r="72" spans="1:84" ht="15">
      <c r="A72" s="56" t="s">
        <v>245</v>
      </c>
      <c r="B72" s="57">
        <v>539</v>
      </c>
      <c r="C72" s="58" t="s">
        <v>65</v>
      </c>
      <c r="D72" s="33"/>
      <c r="E72" s="36"/>
      <c r="F72" s="36"/>
      <c r="G72" s="36"/>
      <c r="H72" s="36"/>
      <c r="I72" s="36"/>
      <c r="J72" s="36"/>
      <c r="K72" s="36"/>
      <c r="L72" s="36"/>
      <c r="M72" s="166"/>
      <c r="N72" s="171" t="e">
        <v>#DIV/0!</v>
      </c>
      <c r="O72" s="42" t="e">
        <v>#DIV/0!</v>
      </c>
      <c r="P72" s="35"/>
      <c r="Q72" s="36"/>
      <c r="R72" s="36"/>
      <c r="S72" s="36"/>
      <c r="T72" s="36"/>
      <c r="U72" s="36"/>
      <c r="V72" s="36"/>
      <c r="W72" s="36"/>
      <c r="X72" s="36"/>
      <c r="Y72" s="166"/>
      <c r="Z72" s="171" t="e">
        <v>#DIV/0!</v>
      </c>
      <c r="AA72" s="42" t="e">
        <v>#DIV/0!</v>
      </c>
      <c r="AB72" s="35"/>
      <c r="AC72" s="36"/>
      <c r="AD72" s="36"/>
      <c r="AE72" s="36"/>
      <c r="AF72" s="36"/>
      <c r="AG72" s="36"/>
      <c r="AH72" s="36"/>
      <c r="AI72" s="36"/>
      <c r="AJ72" s="36"/>
      <c r="AK72" s="166"/>
      <c r="AL72" s="171" t="e">
        <v>#DIV/0!</v>
      </c>
      <c r="AM72" s="42" t="e">
        <v>#DIV/0!</v>
      </c>
      <c r="AN72" s="35"/>
      <c r="AO72" s="37"/>
      <c r="AP72" s="37"/>
      <c r="AQ72" s="37"/>
      <c r="AR72" s="37"/>
      <c r="AS72" s="37"/>
      <c r="AT72" s="37"/>
      <c r="AU72" s="37"/>
      <c r="AV72" s="36"/>
      <c r="AW72" s="166"/>
      <c r="AX72" s="171" t="e">
        <v>#DIV/0!</v>
      </c>
      <c r="AY72" s="42" t="e">
        <v>#DIV/0!</v>
      </c>
      <c r="AZ72" s="35"/>
      <c r="BA72" s="37"/>
      <c r="BB72" s="37"/>
      <c r="BC72" s="37"/>
      <c r="BD72" s="37"/>
      <c r="BE72" s="37"/>
      <c r="BF72" s="37"/>
      <c r="BG72" s="37"/>
      <c r="BH72" s="36"/>
      <c r="BI72" s="166"/>
      <c r="BJ72" s="171" t="e">
        <v>#DIV/0!</v>
      </c>
      <c r="BK72" s="42" t="e">
        <v>#DIV/0!</v>
      </c>
      <c r="BL72" s="35"/>
      <c r="BM72" s="36"/>
      <c r="BN72" s="36"/>
      <c r="BO72" s="36"/>
      <c r="BP72" s="36"/>
      <c r="BQ72" s="36"/>
      <c r="BR72" s="36"/>
      <c r="BS72" s="36"/>
      <c r="BT72" s="36"/>
      <c r="BU72" s="166"/>
      <c r="BV72" s="171" t="e">
        <v>#DIV/0!</v>
      </c>
      <c r="BW72" s="42" t="e">
        <v>#DIV/0!</v>
      </c>
      <c r="BX72" s="9" t="e">
        <v>#N/A</v>
      </c>
      <c r="BY72" s="9">
        <v>73.57</v>
      </c>
      <c r="BZ72" s="29">
        <v>49.849999999999994</v>
      </c>
      <c r="CA72" s="31">
        <v>0.6775859725431561</v>
      </c>
      <c r="CB72" s="123">
        <v>16.3</v>
      </c>
      <c r="CC72" s="29">
        <v>33.55</v>
      </c>
      <c r="CD72" s="31">
        <v>0.4560282723936387</v>
      </c>
      <c r="CF72" s="49"/>
    </row>
    <row r="73" spans="1:84" ht="15">
      <c r="A73" s="56" t="s">
        <v>246</v>
      </c>
      <c r="B73" s="57">
        <v>540</v>
      </c>
      <c r="C73" s="225" t="s">
        <v>64</v>
      </c>
      <c r="D73" s="33"/>
      <c r="E73" s="36"/>
      <c r="F73" s="36"/>
      <c r="G73" s="36"/>
      <c r="H73" s="36"/>
      <c r="I73" s="36"/>
      <c r="J73" s="36"/>
      <c r="K73" s="36"/>
      <c r="L73" s="36"/>
      <c r="M73" s="166"/>
      <c r="N73" s="171" t="e">
        <v>#DIV/0!</v>
      </c>
      <c r="O73" s="42" t="e">
        <v>#DIV/0!</v>
      </c>
      <c r="P73" s="35"/>
      <c r="Q73" s="36"/>
      <c r="R73" s="36"/>
      <c r="S73" s="36"/>
      <c r="T73" s="36"/>
      <c r="U73" s="36"/>
      <c r="V73" s="36"/>
      <c r="W73" s="36"/>
      <c r="X73" s="36"/>
      <c r="Y73" s="166"/>
      <c r="Z73" s="171" t="e">
        <v>#DIV/0!</v>
      </c>
      <c r="AA73" s="42" t="e">
        <v>#DIV/0!</v>
      </c>
      <c r="AB73" s="35"/>
      <c r="AC73" s="36"/>
      <c r="AD73" s="36"/>
      <c r="AE73" s="36"/>
      <c r="AF73" s="36"/>
      <c r="AG73" s="36"/>
      <c r="AH73" s="36"/>
      <c r="AI73" s="36"/>
      <c r="AJ73" s="36"/>
      <c r="AK73" s="166"/>
      <c r="AL73" s="171" t="e">
        <v>#DIV/0!</v>
      </c>
      <c r="AM73" s="42" t="e">
        <v>#DIV/0!</v>
      </c>
      <c r="AN73" s="35"/>
      <c r="AO73" s="37"/>
      <c r="AP73" s="37"/>
      <c r="AQ73" s="37"/>
      <c r="AR73" s="37"/>
      <c r="AS73" s="37"/>
      <c r="AT73" s="37"/>
      <c r="AU73" s="37"/>
      <c r="AV73" s="36"/>
      <c r="AW73" s="166"/>
      <c r="AX73" s="171" t="e">
        <v>#DIV/0!</v>
      </c>
      <c r="AY73" s="42" t="e">
        <v>#DIV/0!</v>
      </c>
      <c r="AZ73" s="35"/>
      <c r="BA73" s="37"/>
      <c r="BB73" s="37"/>
      <c r="BC73" s="37"/>
      <c r="BD73" s="37"/>
      <c r="BE73" s="37"/>
      <c r="BF73" s="37"/>
      <c r="BG73" s="37"/>
      <c r="BH73" s="36"/>
      <c r="BI73" s="166"/>
      <c r="BJ73" s="171" t="e">
        <v>#DIV/0!</v>
      </c>
      <c r="BK73" s="42" t="e">
        <v>#DIV/0!</v>
      </c>
      <c r="BL73" s="35"/>
      <c r="BM73" s="36"/>
      <c r="BN73" s="36"/>
      <c r="BO73" s="36"/>
      <c r="BP73" s="36"/>
      <c r="BQ73" s="36"/>
      <c r="BR73" s="36"/>
      <c r="BS73" s="36"/>
      <c r="BT73" s="36"/>
      <c r="BU73" s="166"/>
      <c r="BV73" s="171" t="e">
        <v>#DIV/0!</v>
      </c>
      <c r="BW73" s="42" t="e">
        <v>#DIV/0!</v>
      </c>
      <c r="BX73" s="9" t="e">
        <v>#N/A</v>
      </c>
      <c r="BY73" s="9">
        <v>75.35</v>
      </c>
      <c r="BZ73" s="29">
        <v>49.23</v>
      </c>
      <c r="CA73" s="31">
        <v>0.6533510285335103</v>
      </c>
      <c r="CB73" s="123">
        <v>12.33</v>
      </c>
      <c r="CC73" s="29">
        <v>36.9</v>
      </c>
      <c r="CD73" s="31">
        <v>0.48971466489714666</v>
      </c>
      <c r="CF73" s="49"/>
    </row>
    <row r="74" spans="1:84" ht="15">
      <c r="A74" s="56" t="s">
        <v>247</v>
      </c>
      <c r="B74" s="57">
        <v>547</v>
      </c>
      <c r="C74" s="58" t="s">
        <v>63</v>
      </c>
      <c r="D74" s="33"/>
      <c r="E74" s="36"/>
      <c r="F74" s="36"/>
      <c r="G74" s="36"/>
      <c r="H74" s="36"/>
      <c r="I74" s="36"/>
      <c r="J74" s="36"/>
      <c r="K74" s="36"/>
      <c r="L74" s="36"/>
      <c r="M74" s="166"/>
      <c r="N74" s="171" t="e">
        <v>#DIV/0!</v>
      </c>
      <c r="O74" s="42" t="e">
        <v>#DIV/0!</v>
      </c>
      <c r="P74" s="35"/>
      <c r="Q74" s="36"/>
      <c r="R74" s="36"/>
      <c r="S74" s="36"/>
      <c r="T74" s="36"/>
      <c r="U74" s="36"/>
      <c r="V74" s="36"/>
      <c r="W74" s="36"/>
      <c r="X74" s="36"/>
      <c r="Y74" s="166"/>
      <c r="Z74" s="171" t="e">
        <v>#DIV/0!</v>
      </c>
      <c r="AA74" s="42" t="e">
        <v>#DIV/0!</v>
      </c>
      <c r="AB74" s="35"/>
      <c r="AC74" s="36"/>
      <c r="AD74" s="36"/>
      <c r="AE74" s="36"/>
      <c r="AF74" s="36"/>
      <c r="AG74" s="36"/>
      <c r="AH74" s="36"/>
      <c r="AI74" s="36"/>
      <c r="AJ74" s="36"/>
      <c r="AK74" s="166"/>
      <c r="AL74" s="171" t="e">
        <v>#DIV/0!</v>
      </c>
      <c r="AM74" s="42" t="e">
        <v>#DIV/0!</v>
      </c>
      <c r="AN74" s="35"/>
      <c r="AO74" s="37"/>
      <c r="AP74" s="37"/>
      <c r="AQ74" s="37"/>
      <c r="AR74" s="37"/>
      <c r="AS74" s="37"/>
      <c r="AT74" s="37"/>
      <c r="AU74" s="37"/>
      <c r="AV74" s="36"/>
      <c r="AW74" s="166"/>
      <c r="AX74" s="171" t="e">
        <v>#DIV/0!</v>
      </c>
      <c r="AY74" s="42" t="e">
        <v>#DIV/0!</v>
      </c>
      <c r="AZ74" s="35"/>
      <c r="BA74" s="37"/>
      <c r="BB74" s="37"/>
      <c r="BC74" s="37"/>
      <c r="BD74" s="37"/>
      <c r="BE74" s="37"/>
      <c r="BF74" s="37"/>
      <c r="BG74" s="37"/>
      <c r="BH74" s="36"/>
      <c r="BI74" s="166"/>
      <c r="BJ74" s="171" t="e">
        <v>#DIV/0!</v>
      </c>
      <c r="BK74" s="42" t="e">
        <v>#DIV/0!</v>
      </c>
      <c r="BL74" s="35"/>
      <c r="BM74" s="36"/>
      <c r="BN74" s="36"/>
      <c r="BO74" s="36"/>
      <c r="BP74" s="36"/>
      <c r="BQ74" s="36"/>
      <c r="BR74" s="36"/>
      <c r="BS74" s="36"/>
      <c r="BT74" s="36"/>
      <c r="BU74" s="166"/>
      <c r="BV74" s="171" t="e">
        <v>#DIV/0!</v>
      </c>
      <c r="BW74" s="42" t="e">
        <v>#DIV/0!</v>
      </c>
      <c r="BX74" s="9" t="e">
        <v>#N/A</v>
      </c>
      <c r="BY74" s="9">
        <v>75.24</v>
      </c>
      <c r="BZ74" s="29">
        <v>49.050000000000004</v>
      </c>
      <c r="CA74" s="31">
        <v>0.6519138755980862</v>
      </c>
      <c r="CB74" s="123">
        <v>4.7</v>
      </c>
      <c r="CC74" s="29">
        <v>44.35</v>
      </c>
      <c r="CD74" s="31">
        <v>0.5894471026049974</v>
      </c>
      <c r="CF74" s="49"/>
    </row>
    <row r="75" spans="1:84" ht="15">
      <c r="A75" s="56" t="s">
        <v>248</v>
      </c>
      <c r="B75" s="57">
        <v>549</v>
      </c>
      <c r="C75" s="58" t="s">
        <v>249</v>
      </c>
      <c r="D75" s="33">
        <v>9.03</v>
      </c>
      <c r="E75" s="36">
        <v>8.89</v>
      </c>
      <c r="F75" s="36">
        <v>8.84</v>
      </c>
      <c r="G75" s="36">
        <v>8.5</v>
      </c>
      <c r="H75" s="36">
        <v>8.61</v>
      </c>
      <c r="I75" s="36">
        <v>8.73</v>
      </c>
      <c r="J75" s="36">
        <v>8.78</v>
      </c>
      <c r="K75" s="36">
        <v>8.71</v>
      </c>
      <c r="L75" s="36">
        <v>8.61</v>
      </c>
      <c r="M75" s="166">
        <v>8.1</v>
      </c>
      <c r="N75" s="171">
        <v>8.68</v>
      </c>
      <c r="O75" s="42">
        <v>0.25477659058697844</v>
      </c>
      <c r="P75" s="35">
        <v>3.08</v>
      </c>
      <c r="Q75" s="36">
        <v>3.05</v>
      </c>
      <c r="R75" s="36">
        <v>3.14</v>
      </c>
      <c r="S75" s="36">
        <v>3.14</v>
      </c>
      <c r="T75" s="36">
        <v>3.1</v>
      </c>
      <c r="U75" s="36">
        <v>3.36</v>
      </c>
      <c r="V75" s="36">
        <v>2.9</v>
      </c>
      <c r="W75" s="36">
        <v>3.24</v>
      </c>
      <c r="X75" s="36">
        <v>3.2</v>
      </c>
      <c r="Y75" s="166">
        <v>2.82</v>
      </c>
      <c r="Z75" s="171">
        <v>3.1029999999999998</v>
      </c>
      <c r="AA75" s="42">
        <v>0.15691823773333774</v>
      </c>
      <c r="AB75" s="35">
        <v>2.9318181818181817</v>
      </c>
      <c r="AC75" s="36">
        <v>2.914754098360656</v>
      </c>
      <c r="AD75" s="36">
        <v>2.8152866242038215</v>
      </c>
      <c r="AE75" s="36">
        <v>2.7070063694267517</v>
      </c>
      <c r="AF75" s="36">
        <v>2.7774193548387096</v>
      </c>
      <c r="AG75" s="36">
        <v>2.598214285714286</v>
      </c>
      <c r="AH75" s="36">
        <v>3.027586206896552</v>
      </c>
      <c r="AI75" s="36">
        <v>2.6882716049382718</v>
      </c>
      <c r="AJ75" s="36">
        <v>2.690625</v>
      </c>
      <c r="AK75" s="166">
        <v>2.872340425531915</v>
      </c>
      <c r="AL75" s="171">
        <v>2.802332215172915</v>
      </c>
      <c r="AM75" s="42">
        <v>0.13419461147009362</v>
      </c>
      <c r="AN75" s="35">
        <v>5.93</v>
      </c>
      <c r="AO75" s="37">
        <v>6.04</v>
      </c>
      <c r="AP75" s="37">
        <v>5.83</v>
      </c>
      <c r="AQ75" s="37">
        <v>5.85</v>
      </c>
      <c r="AR75" s="37">
        <v>5.83</v>
      </c>
      <c r="AS75" s="37">
        <v>5.56</v>
      </c>
      <c r="AT75" s="37">
        <v>6.35</v>
      </c>
      <c r="AU75" s="37">
        <v>6.44</v>
      </c>
      <c r="AV75" s="36">
        <v>6.36</v>
      </c>
      <c r="AW75" s="166">
        <v>6.04</v>
      </c>
      <c r="AX75" s="171">
        <v>6.023</v>
      </c>
      <c r="AY75" s="42">
        <v>0.28331568572494037</v>
      </c>
      <c r="AZ75" s="35">
        <v>2.57</v>
      </c>
      <c r="BA75" s="37">
        <v>2.67</v>
      </c>
      <c r="BB75" s="37">
        <v>2.64</v>
      </c>
      <c r="BC75" s="37">
        <v>2.75</v>
      </c>
      <c r="BD75" s="37">
        <v>2.7</v>
      </c>
      <c r="BE75" s="37">
        <v>2.62</v>
      </c>
      <c r="BF75" s="37">
        <v>2.75</v>
      </c>
      <c r="BG75" s="37">
        <v>2.59</v>
      </c>
      <c r="BH75" s="36">
        <v>2.53</v>
      </c>
      <c r="BI75" s="166">
        <v>2.51</v>
      </c>
      <c r="BJ75" s="171">
        <v>2.6330000000000005</v>
      </c>
      <c r="BK75" s="42">
        <v>0.08499019551296405</v>
      </c>
      <c r="BL75" s="35">
        <v>2.3073929961089497</v>
      </c>
      <c r="BM75" s="36">
        <v>2.262172284644195</v>
      </c>
      <c r="BN75" s="36">
        <v>2.208333333333333</v>
      </c>
      <c r="BO75" s="36">
        <v>2.127272727272727</v>
      </c>
      <c r="BP75" s="36">
        <v>2.159259259259259</v>
      </c>
      <c r="BQ75" s="36">
        <v>2.1221374045801524</v>
      </c>
      <c r="BR75" s="36">
        <v>2.309090909090909</v>
      </c>
      <c r="BS75" s="36">
        <v>2.486486486486487</v>
      </c>
      <c r="BT75" s="36">
        <v>2.513833992094862</v>
      </c>
      <c r="BU75" s="166">
        <v>2.406374501992032</v>
      </c>
      <c r="BV75" s="171">
        <v>2.2902353894862904</v>
      </c>
      <c r="BW75" s="42">
        <v>0.14224901048295974</v>
      </c>
      <c r="BX75" s="9">
        <v>31.17</v>
      </c>
      <c r="BY75" s="9">
        <v>65.28</v>
      </c>
      <c r="BZ75" s="29">
        <v>41.22</v>
      </c>
      <c r="CA75" s="31">
        <v>0.6314338235294117</v>
      </c>
      <c r="CB75" s="123">
        <v>5.56</v>
      </c>
      <c r="CC75" s="29">
        <v>35.66</v>
      </c>
      <c r="CD75" s="31">
        <v>0.5462622549019607</v>
      </c>
      <c r="CF75" s="49"/>
    </row>
    <row r="76" spans="1:84" ht="15">
      <c r="A76" s="56" t="s">
        <v>250</v>
      </c>
      <c r="B76" s="57">
        <v>550</v>
      </c>
      <c r="C76" s="58" t="s">
        <v>251</v>
      </c>
      <c r="D76" s="33">
        <v>9.07</v>
      </c>
      <c r="E76" s="36">
        <v>8.43</v>
      </c>
      <c r="F76" s="36">
        <v>8.53</v>
      </c>
      <c r="G76" s="36">
        <v>8.31</v>
      </c>
      <c r="H76" s="36">
        <v>8.86</v>
      </c>
      <c r="I76" s="36">
        <v>8.73</v>
      </c>
      <c r="J76" s="36">
        <v>8.07</v>
      </c>
      <c r="K76" s="36">
        <v>8.54</v>
      </c>
      <c r="L76" s="36">
        <v>8.41</v>
      </c>
      <c r="M76" s="166">
        <v>7.57</v>
      </c>
      <c r="N76" s="171">
        <v>8.452000000000002</v>
      </c>
      <c r="O76" s="42">
        <v>0.4197565431956194</v>
      </c>
      <c r="P76" s="35">
        <v>3.22</v>
      </c>
      <c r="Q76" s="36">
        <v>3.35</v>
      </c>
      <c r="R76" s="36">
        <v>3.13</v>
      </c>
      <c r="S76" s="36">
        <v>2.99</v>
      </c>
      <c r="T76" s="36">
        <v>3.38</v>
      </c>
      <c r="U76" s="36">
        <v>2.87</v>
      </c>
      <c r="V76" s="36">
        <v>2.79</v>
      </c>
      <c r="W76" s="36">
        <v>3.2</v>
      </c>
      <c r="X76" s="36">
        <v>2.99</v>
      </c>
      <c r="Y76" s="166">
        <v>2.41</v>
      </c>
      <c r="Z76" s="171">
        <v>3.0330000000000004</v>
      </c>
      <c r="AA76" s="42">
        <v>0.29261464989526875</v>
      </c>
      <c r="AB76" s="35">
        <v>2.8167701863354035</v>
      </c>
      <c r="AC76" s="36">
        <v>2.516417910447761</v>
      </c>
      <c r="AD76" s="36">
        <v>2.7252396166134183</v>
      </c>
      <c r="AE76" s="36">
        <v>2.779264214046823</v>
      </c>
      <c r="AF76" s="36">
        <v>2.621301775147929</v>
      </c>
      <c r="AG76" s="36">
        <v>3.0418118466898956</v>
      </c>
      <c r="AH76" s="36">
        <v>2.89247311827957</v>
      </c>
      <c r="AI76" s="36">
        <v>2.6687499999999997</v>
      </c>
      <c r="AJ76" s="36">
        <v>2.812709030100334</v>
      </c>
      <c r="AK76" s="166">
        <v>3.141078838174274</v>
      </c>
      <c r="AL76" s="171">
        <v>2.8015816535835407</v>
      </c>
      <c r="AM76" s="42">
        <v>0.18837736072185401</v>
      </c>
      <c r="AN76" s="35">
        <v>5.69</v>
      </c>
      <c r="AO76" s="37">
        <v>6.87</v>
      </c>
      <c r="AP76" s="37">
        <v>5.87</v>
      </c>
      <c r="AQ76" s="37">
        <v>6.05</v>
      </c>
      <c r="AR76" s="37">
        <v>5.73</v>
      </c>
      <c r="AS76" s="37">
        <v>5.86</v>
      </c>
      <c r="AT76" s="37">
        <v>5.89</v>
      </c>
      <c r="AU76" s="37">
        <v>5.49</v>
      </c>
      <c r="AV76" s="36">
        <v>5.87</v>
      </c>
      <c r="AW76" s="166">
        <v>5.66</v>
      </c>
      <c r="AX76" s="171">
        <v>5.898000000000001</v>
      </c>
      <c r="AY76" s="42">
        <v>0.37499037024672655</v>
      </c>
      <c r="AZ76" s="35">
        <v>2.72</v>
      </c>
      <c r="BA76" s="37">
        <v>2.79</v>
      </c>
      <c r="BB76" s="37">
        <v>2.49</v>
      </c>
      <c r="BC76" s="37">
        <v>2.73</v>
      </c>
      <c r="BD76" s="37">
        <v>2.65</v>
      </c>
      <c r="BE76" s="37">
        <v>2.67</v>
      </c>
      <c r="BF76" s="37">
        <v>2.45</v>
      </c>
      <c r="BG76" s="37">
        <v>2.55</v>
      </c>
      <c r="BH76" s="36">
        <v>2.49</v>
      </c>
      <c r="BI76" s="166">
        <v>2.76</v>
      </c>
      <c r="BJ76" s="171">
        <v>2.63</v>
      </c>
      <c r="BK76" s="42">
        <v>0.12498888839502693</v>
      </c>
      <c r="BL76" s="35">
        <v>2.0919117647058822</v>
      </c>
      <c r="BM76" s="36">
        <v>2.4623655913978495</v>
      </c>
      <c r="BN76" s="36">
        <v>2.357429718875502</v>
      </c>
      <c r="BO76" s="36">
        <v>2.2161172161172162</v>
      </c>
      <c r="BP76" s="36">
        <v>2.1622641509433964</v>
      </c>
      <c r="BQ76" s="36">
        <v>2.194756554307116</v>
      </c>
      <c r="BR76" s="36">
        <v>2.4040816326530607</v>
      </c>
      <c r="BS76" s="36">
        <v>2.1529411764705886</v>
      </c>
      <c r="BT76" s="36">
        <v>2.357429718875502</v>
      </c>
      <c r="BU76" s="166">
        <v>2.0507246376811596</v>
      </c>
      <c r="BV76" s="171">
        <v>2.245002216202727</v>
      </c>
      <c r="BW76" s="42">
        <v>0.14051225349226232</v>
      </c>
      <c r="BX76" s="9">
        <v>31.18</v>
      </c>
      <c r="BY76" s="9">
        <v>78.45</v>
      </c>
      <c r="BZ76" s="29">
        <v>51.89</v>
      </c>
      <c r="CA76" s="31">
        <v>0.661440407903123</v>
      </c>
      <c r="CB76" s="123">
        <v>11.81</v>
      </c>
      <c r="CC76" s="29">
        <v>40.08</v>
      </c>
      <c r="CD76" s="31">
        <v>0.5108986615678776</v>
      </c>
      <c r="CF76" s="49"/>
    </row>
    <row r="77" spans="1:87" ht="15">
      <c r="A77" s="56" t="s">
        <v>252</v>
      </c>
      <c r="B77" s="57">
        <v>553</v>
      </c>
      <c r="C77" s="58" t="s">
        <v>62</v>
      </c>
      <c r="D77" s="33"/>
      <c r="E77" s="36"/>
      <c r="F77" s="36"/>
      <c r="G77" s="36"/>
      <c r="H77" s="36"/>
      <c r="I77" s="36"/>
      <c r="J77" s="36"/>
      <c r="K77" s="36"/>
      <c r="L77" s="36"/>
      <c r="M77" s="166"/>
      <c r="N77" s="171" t="e">
        <v>#DIV/0!</v>
      </c>
      <c r="O77" s="42" t="e">
        <v>#DIV/0!</v>
      </c>
      <c r="P77" s="35"/>
      <c r="Q77" s="36"/>
      <c r="R77" s="36"/>
      <c r="S77" s="36"/>
      <c r="T77" s="36"/>
      <c r="U77" s="36"/>
      <c r="V77" s="36"/>
      <c r="W77" s="36"/>
      <c r="X77" s="36"/>
      <c r="Y77" s="166"/>
      <c r="Z77" s="171" t="e">
        <v>#DIV/0!</v>
      </c>
      <c r="AA77" s="42" t="e">
        <v>#DIV/0!</v>
      </c>
      <c r="AB77" s="35"/>
      <c r="AC77" s="36"/>
      <c r="AD77" s="36"/>
      <c r="AE77" s="36"/>
      <c r="AF77" s="36"/>
      <c r="AG77" s="36"/>
      <c r="AH77" s="36"/>
      <c r="AI77" s="36"/>
      <c r="AJ77" s="36"/>
      <c r="AK77" s="166"/>
      <c r="AL77" s="171" t="e">
        <v>#DIV/0!</v>
      </c>
      <c r="AM77" s="42" t="e">
        <v>#DIV/0!</v>
      </c>
      <c r="AN77" s="35"/>
      <c r="AO77" s="37"/>
      <c r="AP77" s="37"/>
      <c r="AQ77" s="37"/>
      <c r="AR77" s="37"/>
      <c r="AS77" s="37"/>
      <c r="AT77" s="37"/>
      <c r="AU77" s="37"/>
      <c r="AV77" s="36"/>
      <c r="AW77" s="166"/>
      <c r="AX77" s="171" t="e">
        <v>#DIV/0!</v>
      </c>
      <c r="AY77" s="42" t="e">
        <v>#DIV/0!</v>
      </c>
      <c r="AZ77" s="35"/>
      <c r="BA77" s="37"/>
      <c r="BB77" s="37"/>
      <c r="BC77" s="37"/>
      <c r="BD77" s="37"/>
      <c r="BE77" s="37"/>
      <c r="BF77" s="37"/>
      <c r="BG77" s="37"/>
      <c r="BH77" s="36"/>
      <c r="BI77" s="166"/>
      <c r="BJ77" s="171" t="e">
        <v>#DIV/0!</v>
      </c>
      <c r="BK77" s="42" t="e">
        <v>#DIV/0!</v>
      </c>
      <c r="BL77" s="35"/>
      <c r="BM77" s="36"/>
      <c r="BN77" s="36"/>
      <c r="BO77" s="36"/>
      <c r="BP77" s="36"/>
      <c r="BQ77" s="36"/>
      <c r="BR77" s="36"/>
      <c r="BS77" s="36"/>
      <c r="BT77" s="36"/>
      <c r="BU77" s="166"/>
      <c r="BV77" s="171" t="e">
        <v>#DIV/0!</v>
      </c>
      <c r="BW77" s="42" t="e">
        <v>#DIV/0!</v>
      </c>
      <c r="BX77" s="9" t="e">
        <v>#N/A</v>
      </c>
      <c r="BY77" s="9">
        <v>75.37</v>
      </c>
      <c r="BZ77" s="29">
        <v>50.230000000000004</v>
      </c>
      <c r="CA77" s="31">
        <v>0.6664455353588962</v>
      </c>
      <c r="CB77" s="123">
        <v>21.41</v>
      </c>
      <c r="CC77" s="29">
        <v>28.82</v>
      </c>
      <c r="CD77" s="31">
        <v>0.3823802573968422</v>
      </c>
      <c r="CF77" s="49"/>
      <c r="CI77" s="52"/>
    </row>
    <row r="78" spans="1:84" ht="15">
      <c r="A78" s="56" t="s">
        <v>253</v>
      </c>
      <c r="B78" s="57">
        <v>556</v>
      </c>
      <c r="C78" s="58" t="s">
        <v>254</v>
      </c>
      <c r="D78" s="33">
        <v>7.9</v>
      </c>
      <c r="E78" s="36">
        <v>7.47</v>
      </c>
      <c r="F78" s="36">
        <v>7.83</v>
      </c>
      <c r="G78" s="36">
        <v>8.07</v>
      </c>
      <c r="H78" s="36">
        <v>7.64</v>
      </c>
      <c r="I78" s="36">
        <v>7.12</v>
      </c>
      <c r="J78" s="36">
        <v>7.09</v>
      </c>
      <c r="K78" s="36">
        <v>7.55</v>
      </c>
      <c r="L78" s="36">
        <v>7.94</v>
      </c>
      <c r="M78" s="166">
        <v>7.46</v>
      </c>
      <c r="N78" s="171">
        <v>7.606999999999999</v>
      </c>
      <c r="O78" s="42">
        <v>0.33499751242860715</v>
      </c>
      <c r="P78" s="35">
        <v>3.58</v>
      </c>
      <c r="Q78" s="36">
        <v>3.21</v>
      </c>
      <c r="R78" s="36">
        <v>3.39</v>
      </c>
      <c r="S78" s="36">
        <v>3.36</v>
      </c>
      <c r="T78" s="36">
        <v>3.49</v>
      </c>
      <c r="U78" s="36">
        <v>2.95</v>
      </c>
      <c r="V78" s="36">
        <v>3.5</v>
      </c>
      <c r="W78" s="36">
        <v>3.19</v>
      </c>
      <c r="X78" s="36">
        <v>3.38</v>
      </c>
      <c r="Y78" s="166">
        <v>3.15</v>
      </c>
      <c r="Z78" s="171">
        <v>3.3200000000000003</v>
      </c>
      <c r="AA78" s="42">
        <v>0.1925847576753854</v>
      </c>
      <c r="AB78" s="35">
        <v>2.206703910614525</v>
      </c>
      <c r="AC78" s="36">
        <v>2.3271028037383177</v>
      </c>
      <c r="AD78" s="36">
        <v>2.309734513274336</v>
      </c>
      <c r="AE78" s="36">
        <v>2.4017857142857144</v>
      </c>
      <c r="AF78" s="36">
        <v>2.1891117478510025</v>
      </c>
      <c r="AG78" s="36">
        <v>2.413559322033898</v>
      </c>
      <c r="AH78" s="36">
        <v>2.025714285714286</v>
      </c>
      <c r="AI78" s="36">
        <v>2.366771159874608</v>
      </c>
      <c r="AJ78" s="36">
        <v>2.349112426035503</v>
      </c>
      <c r="AK78" s="166">
        <v>2.3682539682539683</v>
      </c>
      <c r="AL78" s="171">
        <v>2.2957849851676158</v>
      </c>
      <c r="AM78" s="42">
        <v>0.12095442238815023</v>
      </c>
      <c r="AN78" s="35">
        <v>4.99</v>
      </c>
      <c r="AO78" s="37">
        <v>5.33</v>
      </c>
      <c r="AP78" s="37">
        <v>4.73</v>
      </c>
      <c r="AQ78" s="37">
        <v>5.05</v>
      </c>
      <c r="AR78" s="37">
        <v>5.22</v>
      </c>
      <c r="AS78" s="37">
        <v>4.97</v>
      </c>
      <c r="AT78" s="37">
        <v>4.82</v>
      </c>
      <c r="AU78" s="37">
        <v>4.92</v>
      </c>
      <c r="AV78" s="36">
        <v>4.94</v>
      </c>
      <c r="AW78" s="166">
        <v>4.91</v>
      </c>
      <c r="AX78" s="171">
        <v>4.9879999999999995</v>
      </c>
      <c r="AY78" s="42">
        <v>0.17725060727056385</v>
      </c>
      <c r="AZ78" s="35">
        <v>2.71</v>
      </c>
      <c r="BA78" s="37">
        <v>2.7</v>
      </c>
      <c r="BB78" s="37">
        <v>2.74</v>
      </c>
      <c r="BC78" s="37">
        <v>2.77</v>
      </c>
      <c r="BD78" s="37">
        <v>2.8</v>
      </c>
      <c r="BE78" s="37">
        <v>2.58</v>
      </c>
      <c r="BF78" s="37">
        <v>2.8</v>
      </c>
      <c r="BG78" s="37">
        <v>2.75</v>
      </c>
      <c r="BH78" s="36">
        <v>2.63</v>
      </c>
      <c r="BI78" s="166">
        <v>2.68</v>
      </c>
      <c r="BJ78" s="171">
        <v>2.7159999999999997</v>
      </c>
      <c r="BK78" s="42">
        <v>0.07167829363049226</v>
      </c>
      <c r="BL78" s="35">
        <v>1.841328413284133</v>
      </c>
      <c r="BM78" s="36">
        <v>1.9740740740740739</v>
      </c>
      <c r="BN78" s="36">
        <v>1.7262773722627738</v>
      </c>
      <c r="BO78" s="36">
        <v>1.8231046931407942</v>
      </c>
      <c r="BP78" s="36">
        <v>1.8642857142857143</v>
      </c>
      <c r="BQ78" s="36">
        <v>1.9263565891472867</v>
      </c>
      <c r="BR78" s="36">
        <v>1.7214285714285715</v>
      </c>
      <c r="BS78" s="36">
        <v>1.789090909090909</v>
      </c>
      <c r="BT78" s="36">
        <v>1.878326996197719</v>
      </c>
      <c r="BU78" s="166">
        <v>1.8320895522388059</v>
      </c>
      <c r="BV78" s="171">
        <v>1.8376362885150779</v>
      </c>
      <c r="BW78" s="42">
        <v>0.07983994238034292</v>
      </c>
      <c r="BX78" s="9">
        <v>27.05</v>
      </c>
      <c r="BY78" s="9">
        <v>79.08</v>
      </c>
      <c r="BZ78" s="29">
        <v>50.17</v>
      </c>
      <c r="CA78" s="31">
        <v>0.6344208396560446</v>
      </c>
      <c r="CB78" s="123">
        <v>7.99</v>
      </c>
      <c r="CC78" s="29">
        <v>42.18</v>
      </c>
      <c r="CD78" s="31">
        <v>0.5333839150227617</v>
      </c>
      <c r="CF78" s="49"/>
    </row>
    <row r="79" spans="1:84" ht="15">
      <c r="A79" s="56" t="s">
        <v>255</v>
      </c>
      <c r="B79" s="57">
        <v>577</v>
      </c>
      <c r="C79" s="58" t="s">
        <v>256</v>
      </c>
      <c r="D79" s="33">
        <v>9.48</v>
      </c>
      <c r="E79" s="36">
        <v>9.98</v>
      </c>
      <c r="F79" s="36">
        <v>9.82</v>
      </c>
      <c r="G79" s="36">
        <v>9.81</v>
      </c>
      <c r="H79" s="36">
        <v>10.15</v>
      </c>
      <c r="I79" s="36">
        <v>10.14</v>
      </c>
      <c r="J79" s="36">
        <v>9.47</v>
      </c>
      <c r="K79" s="36">
        <v>10.04</v>
      </c>
      <c r="L79" s="36">
        <v>9.5</v>
      </c>
      <c r="M79" s="166">
        <v>9.17</v>
      </c>
      <c r="N79" s="171">
        <v>9.756000000000002</v>
      </c>
      <c r="O79" s="42">
        <v>0.3345710354733909</v>
      </c>
      <c r="P79" s="35">
        <v>3.82</v>
      </c>
      <c r="Q79" s="36">
        <v>4.15</v>
      </c>
      <c r="R79" s="36">
        <v>4.12</v>
      </c>
      <c r="S79" s="36">
        <v>4.02</v>
      </c>
      <c r="T79" s="36">
        <v>4.12</v>
      </c>
      <c r="U79" s="36">
        <v>4.27</v>
      </c>
      <c r="V79" s="36">
        <v>4.1</v>
      </c>
      <c r="W79" s="36">
        <v>4.14</v>
      </c>
      <c r="X79" s="36">
        <v>4.04</v>
      </c>
      <c r="Y79" s="166">
        <v>3.33</v>
      </c>
      <c r="Z79" s="171">
        <v>4.011</v>
      </c>
      <c r="AA79" s="42">
        <v>0.2658090375522308</v>
      </c>
      <c r="AB79" s="35">
        <v>2.4816753926701574</v>
      </c>
      <c r="AC79" s="36">
        <v>2.404819277108434</v>
      </c>
      <c r="AD79" s="36">
        <v>2.383495145631068</v>
      </c>
      <c r="AE79" s="36">
        <v>2.440298507462687</v>
      </c>
      <c r="AF79" s="36">
        <v>2.4635922330097086</v>
      </c>
      <c r="AG79" s="36">
        <v>2.374707259953162</v>
      </c>
      <c r="AH79" s="36">
        <v>2.309756097560976</v>
      </c>
      <c r="AI79" s="36">
        <v>2.42512077294686</v>
      </c>
      <c r="AJ79" s="36">
        <v>2.3514851485148514</v>
      </c>
      <c r="AK79" s="166">
        <v>2.7537537537537538</v>
      </c>
      <c r="AL79" s="171">
        <v>2.4388703588611653</v>
      </c>
      <c r="AM79" s="42">
        <v>0.122218177503182</v>
      </c>
      <c r="AN79" s="35">
        <v>6.45</v>
      </c>
      <c r="AO79" s="37">
        <v>6.44</v>
      </c>
      <c r="AP79" s="37">
        <v>6.43</v>
      </c>
      <c r="AQ79" s="37">
        <v>6.2</v>
      </c>
      <c r="AR79" s="37">
        <v>6.31</v>
      </c>
      <c r="AS79" s="37">
        <v>6.15</v>
      </c>
      <c r="AT79" s="37">
        <v>6.5</v>
      </c>
      <c r="AU79" s="37">
        <v>6.47</v>
      </c>
      <c r="AV79" s="36">
        <v>6.58</v>
      </c>
      <c r="AW79" s="166">
        <v>6.61</v>
      </c>
      <c r="AX79" s="171">
        <v>6.414</v>
      </c>
      <c r="AY79" s="42">
        <v>0.1509378091209153</v>
      </c>
      <c r="AZ79" s="35">
        <v>3.16</v>
      </c>
      <c r="BA79" s="37">
        <v>3.26</v>
      </c>
      <c r="BB79" s="37">
        <v>3.13</v>
      </c>
      <c r="BC79" s="37">
        <v>2.7</v>
      </c>
      <c r="BD79" s="37">
        <v>3.01</v>
      </c>
      <c r="BE79" s="37">
        <v>3.3</v>
      </c>
      <c r="BF79" s="37">
        <v>2.94</v>
      </c>
      <c r="BG79" s="37">
        <v>3.18</v>
      </c>
      <c r="BH79" s="36">
        <v>3.02</v>
      </c>
      <c r="BI79" s="166">
        <v>3.33</v>
      </c>
      <c r="BJ79" s="171">
        <v>3.103</v>
      </c>
      <c r="BK79" s="42">
        <v>0.19131416861046183</v>
      </c>
      <c r="BL79" s="35">
        <v>2.041139240506329</v>
      </c>
      <c r="BM79" s="36">
        <v>1.9754601226993866</v>
      </c>
      <c r="BN79" s="36">
        <v>2.0543130990415337</v>
      </c>
      <c r="BO79" s="36">
        <v>2.2962962962962963</v>
      </c>
      <c r="BP79" s="36">
        <v>2.096345514950166</v>
      </c>
      <c r="BQ79" s="36">
        <v>1.8636363636363638</v>
      </c>
      <c r="BR79" s="36">
        <v>2.2108843537414966</v>
      </c>
      <c r="BS79" s="36">
        <v>2.034591194968553</v>
      </c>
      <c r="BT79" s="36">
        <v>2.1788079470198674</v>
      </c>
      <c r="BU79" s="166">
        <v>1.984984984984985</v>
      </c>
      <c r="BV79" s="171">
        <v>2.073645911784497</v>
      </c>
      <c r="BW79" s="42">
        <v>0.12672930073239153</v>
      </c>
      <c r="BX79" s="9">
        <v>43.13</v>
      </c>
      <c r="BY79" s="9">
        <v>69.01</v>
      </c>
      <c r="BZ79" s="29">
        <v>43.17</v>
      </c>
      <c r="CA79" s="31">
        <v>0.6255615128242283</v>
      </c>
      <c r="CB79" s="123">
        <v>34.7</v>
      </c>
      <c r="CC79" s="29">
        <v>8.47</v>
      </c>
      <c r="CD79" s="31">
        <v>0.12273583538617591</v>
      </c>
      <c r="CF79" s="49"/>
    </row>
    <row r="80" spans="1:84" ht="15">
      <c r="A80" s="56" t="s">
        <v>257</v>
      </c>
      <c r="B80" s="57">
        <v>597</v>
      </c>
      <c r="C80" s="58" t="s">
        <v>61</v>
      </c>
      <c r="D80" s="33"/>
      <c r="E80" s="36"/>
      <c r="F80" s="36"/>
      <c r="G80" s="36"/>
      <c r="H80" s="36"/>
      <c r="I80" s="36"/>
      <c r="J80" s="36"/>
      <c r="K80" s="36"/>
      <c r="L80" s="36"/>
      <c r="M80" s="166"/>
      <c r="N80" s="171" t="e">
        <v>#DIV/0!</v>
      </c>
      <c r="O80" s="42" t="e">
        <v>#DIV/0!</v>
      </c>
      <c r="P80" s="35"/>
      <c r="Q80" s="36"/>
      <c r="R80" s="36"/>
      <c r="S80" s="36"/>
      <c r="T80" s="36"/>
      <c r="U80" s="36"/>
      <c r="V80" s="36"/>
      <c r="W80" s="36"/>
      <c r="X80" s="36"/>
      <c r="Y80" s="166"/>
      <c r="Z80" s="171" t="e">
        <v>#DIV/0!</v>
      </c>
      <c r="AA80" s="42" t="e">
        <v>#DIV/0!</v>
      </c>
      <c r="AB80" s="35"/>
      <c r="AC80" s="36"/>
      <c r="AD80" s="36"/>
      <c r="AE80" s="36"/>
      <c r="AF80" s="36"/>
      <c r="AG80" s="36"/>
      <c r="AH80" s="36"/>
      <c r="AI80" s="36"/>
      <c r="AJ80" s="36"/>
      <c r="AK80" s="166"/>
      <c r="AL80" s="171" t="e">
        <v>#DIV/0!</v>
      </c>
      <c r="AM80" s="42" t="e">
        <v>#DIV/0!</v>
      </c>
      <c r="AN80" s="35"/>
      <c r="AO80" s="37"/>
      <c r="AP80" s="37"/>
      <c r="AQ80" s="37"/>
      <c r="AR80" s="37"/>
      <c r="AS80" s="37"/>
      <c r="AT80" s="37"/>
      <c r="AU80" s="37"/>
      <c r="AV80" s="36"/>
      <c r="AW80" s="166"/>
      <c r="AX80" s="171" t="e">
        <v>#DIV/0!</v>
      </c>
      <c r="AY80" s="42" t="e">
        <v>#DIV/0!</v>
      </c>
      <c r="AZ80" s="35"/>
      <c r="BA80" s="37"/>
      <c r="BB80" s="37"/>
      <c r="BC80" s="37"/>
      <c r="BD80" s="37"/>
      <c r="BE80" s="37"/>
      <c r="BF80" s="37"/>
      <c r="BG80" s="37"/>
      <c r="BH80" s="36"/>
      <c r="BI80" s="166"/>
      <c r="BJ80" s="171" t="e">
        <v>#DIV/0!</v>
      </c>
      <c r="BK80" s="42" t="e">
        <v>#DIV/0!</v>
      </c>
      <c r="BL80" s="35"/>
      <c r="BM80" s="36"/>
      <c r="BN80" s="36"/>
      <c r="BO80" s="36"/>
      <c r="BP80" s="36"/>
      <c r="BQ80" s="36"/>
      <c r="BR80" s="36"/>
      <c r="BS80" s="36"/>
      <c r="BT80" s="36"/>
      <c r="BU80" s="166"/>
      <c r="BV80" s="171" t="e">
        <v>#DIV/0!</v>
      </c>
      <c r="BW80" s="42" t="e">
        <v>#DIV/0!</v>
      </c>
      <c r="BX80" s="9" t="e">
        <v>#N/A</v>
      </c>
      <c r="BY80" s="9">
        <v>76.96</v>
      </c>
      <c r="BZ80" s="29">
        <v>52.67</v>
      </c>
      <c r="CA80" s="31">
        <v>0.684381496881497</v>
      </c>
      <c r="CB80" s="123">
        <v>21.01</v>
      </c>
      <c r="CC80" s="29">
        <v>31.66</v>
      </c>
      <c r="CD80" s="31">
        <v>0.4113825363825364</v>
      </c>
      <c r="CF80" s="49"/>
    </row>
    <row r="81" spans="1:84" ht="15">
      <c r="A81" s="56" t="s">
        <v>264</v>
      </c>
      <c r="B81" s="57">
        <v>737</v>
      </c>
      <c r="C81" s="58" t="s">
        <v>265</v>
      </c>
      <c r="D81" s="33">
        <v>9.09</v>
      </c>
      <c r="E81" s="36">
        <v>8.87</v>
      </c>
      <c r="F81" s="36">
        <v>9.12</v>
      </c>
      <c r="G81" s="36">
        <v>8.75</v>
      </c>
      <c r="H81" s="36">
        <v>9.06</v>
      </c>
      <c r="I81" s="36">
        <v>8.28</v>
      </c>
      <c r="J81" s="36">
        <v>9.13</v>
      </c>
      <c r="K81" s="36">
        <v>9.15</v>
      </c>
      <c r="L81" s="36">
        <v>8.57</v>
      </c>
      <c r="M81" s="166">
        <v>8.81</v>
      </c>
      <c r="N81" s="171">
        <v>8.883000000000001</v>
      </c>
      <c r="O81" s="42">
        <v>0.2881762577929074</v>
      </c>
      <c r="P81" s="35">
        <v>3.49</v>
      </c>
      <c r="Q81" s="36">
        <v>3.24</v>
      </c>
      <c r="R81" s="36">
        <v>3.04</v>
      </c>
      <c r="S81" s="36">
        <v>3.59</v>
      </c>
      <c r="T81" s="36">
        <v>3.17</v>
      </c>
      <c r="U81" s="36">
        <v>2.93</v>
      </c>
      <c r="V81" s="36">
        <v>2.93</v>
      </c>
      <c r="W81" s="36">
        <v>3.24</v>
      </c>
      <c r="X81" s="36">
        <v>2.94</v>
      </c>
      <c r="Y81" s="166">
        <v>3.43</v>
      </c>
      <c r="Z81" s="171">
        <v>3.2000000000000006</v>
      </c>
      <c r="AA81" s="42">
        <v>0.24317346346451732</v>
      </c>
      <c r="AB81" s="35">
        <v>2.6045845272206303</v>
      </c>
      <c r="AC81" s="36">
        <v>2.737654320987654</v>
      </c>
      <c r="AD81" s="36">
        <v>2.9999999999999996</v>
      </c>
      <c r="AE81" s="36">
        <v>2.437325905292479</v>
      </c>
      <c r="AF81" s="36">
        <v>2.8580441640378553</v>
      </c>
      <c r="AG81" s="36">
        <v>2.8259385665529004</v>
      </c>
      <c r="AH81" s="36">
        <v>3.1160409556313993</v>
      </c>
      <c r="AI81" s="36">
        <v>2.824074074074074</v>
      </c>
      <c r="AJ81" s="36">
        <v>2.914965986394558</v>
      </c>
      <c r="AK81" s="166">
        <v>2.568513119533528</v>
      </c>
      <c r="AL81" s="171">
        <v>2.7887141619725075</v>
      </c>
      <c r="AM81" s="42">
        <v>0.2064621899777221</v>
      </c>
      <c r="AN81" s="35">
        <v>5.96</v>
      </c>
      <c r="AO81" s="37">
        <v>5.93</v>
      </c>
      <c r="AP81" s="37">
        <v>5.48</v>
      </c>
      <c r="AQ81" s="37">
        <v>6.01</v>
      </c>
      <c r="AR81" s="37">
        <v>5.48</v>
      </c>
      <c r="AS81" s="37">
        <v>6.13</v>
      </c>
      <c r="AT81" s="37">
        <v>5.66</v>
      </c>
      <c r="AU81" s="37">
        <v>5.31</v>
      </c>
      <c r="AV81" s="36">
        <v>5.61</v>
      </c>
      <c r="AW81" s="166">
        <v>5.92</v>
      </c>
      <c r="AX81" s="171">
        <v>5.7490000000000006</v>
      </c>
      <c r="AY81" s="42">
        <v>0.27577970274194613</v>
      </c>
      <c r="AZ81" s="35">
        <v>2.76</v>
      </c>
      <c r="BA81" s="37">
        <v>2.69</v>
      </c>
      <c r="BB81" s="37">
        <v>2.36</v>
      </c>
      <c r="BC81" s="37">
        <v>2.76</v>
      </c>
      <c r="BD81" s="37">
        <v>2.71</v>
      </c>
      <c r="BE81" s="37">
        <v>2.55</v>
      </c>
      <c r="BF81" s="37">
        <v>2.7</v>
      </c>
      <c r="BG81" s="37">
        <v>2.51</v>
      </c>
      <c r="BH81" s="36">
        <v>2.63</v>
      </c>
      <c r="BI81" s="166">
        <v>2.71</v>
      </c>
      <c r="BJ81" s="171">
        <v>2.638</v>
      </c>
      <c r="BK81" s="42">
        <v>0.12830519171967555</v>
      </c>
      <c r="BL81" s="35">
        <v>2.1594202898550727</v>
      </c>
      <c r="BM81" s="36">
        <v>2.204460966542751</v>
      </c>
      <c r="BN81" s="36">
        <v>2.322033898305085</v>
      </c>
      <c r="BO81" s="36">
        <v>2.177536231884058</v>
      </c>
      <c r="BP81" s="36">
        <v>2.022140221402214</v>
      </c>
      <c r="BQ81" s="36">
        <v>2.4039215686274513</v>
      </c>
      <c r="BR81" s="36">
        <v>2.096296296296296</v>
      </c>
      <c r="BS81" s="36">
        <v>2.1155378486055776</v>
      </c>
      <c r="BT81" s="36">
        <v>2.1330798479087454</v>
      </c>
      <c r="BU81" s="166">
        <v>2.1845018450184504</v>
      </c>
      <c r="BV81" s="171">
        <v>2.18189290144457</v>
      </c>
      <c r="BW81" s="42">
        <v>0.11035788038549404</v>
      </c>
      <c r="BX81" s="9">
        <v>30.75</v>
      </c>
      <c r="BY81" s="9">
        <v>38.57</v>
      </c>
      <c r="BZ81" s="29">
        <v>24.62</v>
      </c>
      <c r="CA81" s="31">
        <v>0.6383199377754731</v>
      </c>
      <c r="CB81" s="123">
        <v>21.26</v>
      </c>
      <c r="CC81" s="29">
        <v>3.36</v>
      </c>
      <c r="CD81" s="31">
        <v>0.08711433756805807</v>
      </c>
      <c r="CF81" s="49"/>
    </row>
    <row r="82" spans="1:84" ht="15">
      <c r="A82" s="56" t="s">
        <v>266</v>
      </c>
      <c r="B82" s="57">
        <v>782</v>
      </c>
      <c r="C82" s="58" t="s">
        <v>267</v>
      </c>
      <c r="D82" s="33">
        <v>8.83</v>
      </c>
      <c r="E82" s="36">
        <v>8.79</v>
      </c>
      <c r="F82" s="36">
        <v>8.79</v>
      </c>
      <c r="G82" s="36">
        <v>8.32</v>
      </c>
      <c r="H82" s="36">
        <v>8.86</v>
      </c>
      <c r="I82" s="36">
        <v>8.66</v>
      </c>
      <c r="J82" s="36">
        <v>8.34</v>
      </c>
      <c r="K82" s="36">
        <v>8.86</v>
      </c>
      <c r="L82" s="36">
        <v>8.94</v>
      </c>
      <c r="M82" s="166">
        <v>8.32</v>
      </c>
      <c r="N82" s="171">
        <v>8.671000000000001</v>
      </c>
      <c r="O82" s="42">
        <v>0.24798969512635968</v>
      </c>
      <c r="P82" s="35">
        <v>3.12</v>
      </c>
      <c r="Q82" s="36">
        <v>3.2</v>
      </c>
      <c r="R82" s="36">
        <v>3.12</v>
      </c>
      <c r="S82" s="36">
        <v>2.75</v>
      </c>
      <c r="T82" s="36">
        <v>3</v>
      </c>
      <c r="U82" s="36">
        <v>3.27</v>
      </c>
      <c r="V82" s="36">
        <v>3.13</v>
      </c>
      <c r="W82" s="36">
        <v>3.19</v>
      </c>
      <c r="X82" s="36">
        <v>3.04</v>
      </c>
      <c r="Y82" s="166">
        <v>2.97</v>
      </c>
      <c r="Z82" s="171">
        <v>3.0789999999999997</v>
      </c>
      <c r="AA82" s="42">
        <v>0.14805779652255313</v>
      </c>
      <c r="AB82" s="35">
        <v>2.830128205128205</v>
      </c>
      <c r="AC82" s="36">
        <v>2.7468749999999997</v>
      </c>
      <c r="AD82" s="36">
        <v>2.817307692307692</v>
      </c>
      <c r="AE82" s="36">
        <v>3.0254545454545454</v>
      </c>
      <c r="AF82" s="36">
        <v>2.953333333333333</v>
      </c>
      <c r="AG82" s="36">
        <v>2.6483180428134556</v>
      </c>
      <c r="AH82" s="36">
        <v>2.6645367412140577</v>
      </c>
      <c r="AI82" s="36">
        <v>2.7774294670846396</v>
      </c>
      <c r="AJ82" s="36">
        <v>2.94078947368421</v>
      </c>
      <c r="AK82" s="166">
        <v>2.8013468013468015</v>
      </c>
      <c r="AL82" s="171">
        <v>2.820551930236694</v>
      </c>
      <c r="AM82" s="42">
        <v>0.1228536639629159</v>
      </c>
      <c r="AN82" s="35">
        <v>5.83</v>
      </c>
      <c r="AO82" s="37">
        <v>6.05</v>
      </c>
      <c r="AP82" s="37">
        <v>6.06</v>
      </c>
      <c r="AQ82" s="37">
        <v>6.06</v>
      </c>
      <c r="AR82" s="37">
        <v>6.19</v>
      </c>
      <c r="AS82" s="37">
        <v>5.61</v>
      </c>
      <c r="AT82" s="37">
        <v>5.37</v>
      </c>
      <c r="AU82" s="37">
        <v>5.58</v>
      </c>
      <c r="AV82" s="36">
        <v>5.4</v>
      </c>
      <c r="AW82" s="166">
        <v>5.64</v>
      </c>
      <c r="AX82" s="171">
        <v>5.778999999999999</v>
      </c>
      <c r="AY82" s="42">
        <v>0.2983826774835199</v>
      </c>
      <c r="AZ82" s="35">
        <v>2.38</v>
      </c>
      <c r="BA82" s="37">
        <v>2.56</v>
      </c>
      <c r="BB82" s="37">
        <v>2.71</v>
      </c>
      <c r="BC82" s="37">
        <v>2.55</v>
      </c>
      <c r="BD82" s="37">
        <v>2.62</v>
      </c>
      <c r="BE82" s="37">
        <v>2.6</v>
      </c>
      <c r="BF82" s="37">
        <v>2.56</v>
      </c>
      <c r="BG82" s="37">
        <v>2.64</v>
      </c>
      <c r="BH82" s="36">
        <v>2.6</v>
      </c>
      <c r="BI82" s="166">
        <v>2.57</v>
      </c>
      <c r="BJ82" s="171">
        <v>2.579</v>
      </c>
      <c r="BK82" s="42">
        <v>0.0847807630171849</v>
      </c>
      <c r="BL82" s="35">
        <v>2.4495798319327733</v>
      </c>
      <c r="BM82" s="36">
        <v>2.36328125</v>
      </c>
      <c r="BN82" s="36">
        <v>2.236162361623616</v>
      </c>
      <c r="BO82" s="36">
        <v>2.376470588235294</v>
      </c>
      <c r="BP82" s="36">
        <v>2.3625954198473282</v>
      </c>
      <c r="BQ82" s="36">
        <v>2.1576923076923076</v>
      </c>
      <c r="BR82" s="36">
        <v>2.09765625</v>
      </c>
      <c r="BS82" s="36">
        <v>2.1136363636363638</v>
      </c>
      <c r="BT82" s="36">
        <v>2.076923076923077</v>
      </c>
      <c r="BU82" s="166">
        <v>2.1945525291828796</v>
      </c>
      <c r="BV82" s="171">
        <v>2.242854997907364</v>
      </c>
      <c r="BW82" s="42">
        <v>0.13514299904964153</v>
      </c>
      <c r="BX82" s="9">
        <v>31.24</v>
      </c>
      <c r="BY82" s="9">
        <v>56.66</v>
      </c>
      <c r="BZ82" s="29">
        <v>39.3</v>
      </c>
      <c r="CA82" s="31">
        <v>0.69361101306036</v>
      </c>
      <c r="CB82" s="123">
        <v>34.3</v>
      </c>
      <c r="CC82" s="29">
        <v>5</v>
      </c>
      <c r="CD82" s="31">
        <v>0.08824567596187788</v>
      </c>
      <c r="CF82" s="49"/>
    </row>
    <row r="83" spans="1:84" ht="15">
      <c r="A83" s="56" t="s">
        <v>270</v>
      </c>
      <c r="B83" s="57">
        <v>824</v>
      </c>
      <c r="C83" s="58" t="s">
        <v>271</v>
      </c>
      <c r="D83" s="33">
        <v>7.38</v>
      </c>
      <c r="E83" s="36">
        <v>8.21</v>
      </c>
      <c r="F83" s="36">
        <v>8.69</v>
      </c>
      <c r="G83" s="36">
        <v>8.03</v>
      </c>
      <c r="H83" s="36">
        <v>8.62</v>
      </c>
      <c r="I83" s="36">
        <v>8.04</v>
      </c>
      <c r="J83" s="36">
        <v>8.2</v>
      </c>
      <c r="K83" s="36">
        <v>7.97</v>
      </c>
      <c r="L83" s="36">
        <v>7.63</v>
      </c>
      <c r="M83" s="166">
        <v>8.03</v>
      </c>
      <c r="N83" s="171">
        <v>8.08</v>
      </c>
      <c r="O83" s="42">
        <v>0.39527768017491005</v>
      </c>
      <c r="P83" s="35">
        <v>3.83</v>
      </c>
      <c r="Q83" s="36">
        <v>3.68</v>
      </c>
      <c r="R83" s="36">
        <v>3.56</v>
      </c>
      <c r="S83" s="36">
        <v>3.7</v>
      </c>
      <c r="T83" s="36">
        <v>3.85</v>
      </c>
      <c r="U83" s="36">
        <v>3.89</v>
      </c>
      <c r="V83" s="36">
        <v>3.64</v>
      </c>
      <c r="W83" s="36">
        <v>3.57</v>
      </c>
      <c r="X83" s="36">
        <v>3.59</v>
      </c>
      <c r="Y83" s="166">
        <v>3.56</v>
      </c>
      <c r="Z83" s="171">
        <v>3.6870000000000003</v>
      </c>
      <c r="AA83" s="42">
        <v>0.12737084962160314</v>
      </c>
      <c r="AB83" s="35">
        <v>1.9268929503916448</v>
      </c>
      <c r="AC83" s="36">
        <v>2.2309782608695654</v>
      </c>
      <c r="AD83" s="36">
        <v>2.441011235955056</v>
      </c>
      <c r="AE83" s="36">
        <v>2.17027027027027</v>
      </c>
      <c r="AF83" s="36">
        <v>2.2389610389610386</v>
      </c>
      <c r="AG83" s="36">
        <v>2.066838046272493</v>
      </c>
      <c r="AH83" s="36">
        <v>2.2527472527472523</v>
      </c>
      <c r="AI83" s="36">
        <v>2.2324929971988796</v>
      </c>
      <c r="AJ83" s="36">
        <v>2.1253481894150417</v>
      </c>
      <c r="AK83" s="166">
        <v>2.2556179775280896</v>
      </c>
      <c r="AL83" s="171">
        <v>2.194115821960933</v>
      </c>
      <c r="AM83" s="42">
        <v>0.13577986212634127</v>
      </c>
      <c r="AN83" s="35">
        <v>5.64</v>
      </c>
      <c r="AO83" s="37">
        <v>5.31</v>
      </c>
      <c r="AP83" s="37">
        <v>4.68</v>
      </c>
      <c r="AQ83" s="37">
        <v>5.35</v>
      </c>
      <c r="AR83" s="37">
        <v>5.18</v>
      </c>
      <c r="AS83" s="37">
        <v>5.39</v>
      </c>
      <c r="AT83" s="37">
        <v>5.32</v>
      </c>
      <c r="AU83" s="37">
        <v>5.38</v>
      </c>
      <c r="AV83" s="36">
        <v>5.14</v>
      </c>
      <c r="AW83" s="166">
        <v>4.96</v>
      </c>
      <c r="AX83" s="171">
        <v>5.235</v>
      </c>
      <c r="AY83" s="42">
        <v>0.26475355416773066</v>
      </c>
      <c r="AZ83" s="35">
        <v>2.67</v>
      </c>
      <c r="BA83" s="37">
        <v>2.67</v>
      </c>
      <c r="BB83" s="37">
        <v>2.55</v>
      </c>
      <c r="BC83" s="37">
        <v>2.69</v>
      </c>
      <c r="BD83" s="37">
        <v>2.4</v>
      </c>
      <c r="BE83" s="37">
        <v>2.72</v>
      </c>
      <c r="BF83" s="37">
        <v>2.58</v>
      </c>
      <c r="BG83" s="37">
        <v>2.81</v>
      </c>
      <c r="BH83" s="36">
        <v>2.64</v>
      </c>
      <c r="BI83" s="166">
        <v>2.64</v>
      </c>
      <c r="BJ83" s="171">
        <v>2.637</v>
      </c>
      <c r="BK83" s="42">
        <v>0.10995453605922323</v>
      </c>
      <c r="BL83" s="35">
        <v>2.1123595505617976</v>
      </c>
      <c r="BM83" s="36">
        <v>1.9887640449438202</v>
      </c>
      <c r="BN83" s="36">
        <v>1.8352941176470587</v>
      </c>
      <c r="BO83" s="36">
        <v>1.9888475836431225</v>
      </c>
      <c r="BP83" s="36">
        <v>2.158333333333333</v>
      </c>
      <c r="BQ83" s="36">
        <v>1.9816176470588234</v>
      </c>
      <c r="BR83" s="36">
        <v>2.062015503875969</v>
      </c>
      <c r="BS83" s="36">
        <v>1.9145907473309607</v>
      </c>
      <c r="BT83" s="36">
        <v>1.9469696969696968</v>
      </c>
      <c r="BU83" s="166">
        <v>1.8787878787878787</v>
      </c>
      <c r="BV83" s="171">
        <v>1.986758010415246</v>
      </c>
      <c r="BW83" s="42">
        <v>0.10127104793787069</v>
      </c>
      <c r="BX83" s="9">
        <v>30.95</v>
      </c>
      <c r="BY83" s="9">
        <v>53.77</v>
      </c>
      <c r="BZ83" s="29">
        <v>32.849999999999994</v>
      </c>
      <c r="CA83" s="31">
        <v>0.6109354658731634</v>
      </c>
      <c r="CB83" s="123">
        <v>23.15</v>
      </c>
      <c r="CC83" s="29">
        <v>9.7</v>
      </c>
      <c r="CD83" s="31">
        <v>0.18039799144504368</v>
      </c>
      <c r="CF83" s="49"/>
    </row>
    <row r="84" spans="1:84" ht="15">
      <c r="A84" s="56" t="s">
        <v>273</v>
      </c>
      <c r="B84" s="57">
        <v>828</v>
      </c>
      <c r="C84" s="58" t="s">
        <v>274</v>
      </c>
      <c r="D84" s="33">
        <v>9.93</v>
      </c>
      <c r="E84" s="36">
        <v>9.76</v>
      </c>
      <c r="F84" s="36">
        <v>10.73</v>
      </c>
      <c r="G84" s="36">
        <v>10.44</v>
      </c>
      <c r="H84" s="36">
        <v>10.52</v>
      </c>
      <c r="I84" s="36">
        <v>8.79</v>
      </c>
      <c r="J84" s="36">
        <v>10.74</v>
      </c>
      <c r="K84" s="36">
        <v>9.83</v>
      </c>
      <c r="L84" s="36">
        <v>10.68</v>
      </c>
      <c r="M84" s="166">
        <v>9.29</v>
      </c>
      <c r="N84" s="171">
        <v>10.070999999999998</v>
      </c>
      <c r="O84" s="42">
        <v>0.668006154329626</v>
      </c>
      <c r="P84" s="35">
        <v>2.72</v>
      </c>
      <c r="Q84" s="36">
        <v>3.01</v>
      </c>
      <c r="R84" s="36">
        <v>2.6</v>
      </c>
      <c r="S84" s="36">
        <v>2.78</v>
      </c>
      <c r="T84" s="36">
        <v>3.11</v>
      </c>
      <c r="U84" s="36">
        <v>3.1</v>
      </c>
      <c r="V84" s="36">
        <v>3.16</v>
      </c>
      <c r="W84" s="36">
        <v>2.58</v>
      </c>
      <c r="X84" s="36">
        <v>2.78</v>
      </c>
      <c r="Y84" s="166">
        <v>2.72</v>
      </c>
      <c r="Z84" s="171">
        <v>2.8560000000000003</v>
      </c>
      <c r="AA84" s="42">
        <v>0.21869308783467659</v>
      </c>
      <c r="AB84" s="35">
        <v>3.6507352941176467</v>
      </c>
      <c r="AC84" s="36">
        <v>3.242524916943522</v>
      </c>
      <c r="AD84" s="36">
        <v>4.126923076923077</v>
      </c>
      <c r="AE84" s="36">
        <v>3.7553956834532376</v>
      </c>
      <c r="AF84" s="36">
        <v>3.382636655948553</v>
      </c>
      <c r="AG84" s="36">
        <v>2.8354838709677415</v>
      </c>
      <c r="AH84" s="36">
        <v>3.3987341772151898</v>
      </c>
      <c r="AI84" s="36">
        <v>3.810077519379845</v>
      </c>
      <c r="AJ84" s="36">
        <v>3.841726618705036</v>
      </c>
      <c r="AK84" s="166">
        <v>3.415441176470588</v>
      </c>
      <c r="AL84" s="171">
        <v>3.5459678990124437</v>
      </c>
      <c r="AM84" s="42">
        <v>0.36694376213453217</v>
      </c>
      <c r="AN84" s="35">
        <v>6.69</v>
      </c>
      <c r="AO84" s="37">
        <v>6.8</v>
      </c>
      <c r="AP84" s="37">
        <v>6.46</v>
      </c>
      <c r="AQ84" s="37">
        <v>7.15</v>
      </c>
      <c r="AR84" s="37">
        <v>6.58</v>
      </c>
      <c r="AS84" s="37">
        <v>6.58</v>
      </c>
      <c r="AT84" s="37">
        <v>6.42</v>
      </c>
      <c r="AU84" s="37">
        <v>6.4</v>
      </c>
      <c r="AV84" s="36">
        <v>6.93</v>
      </c>
      <c r="AW84" s="166">
        <v>6.95</v>
      </c>
      <c r="AX84" s="171">
        <v>6.696</v>
      </c>
      <c r="AY84" s="42">
        <v>0.2544361958876789</v>
      </c>
      <c r="AZ84" s="35">
        <v>2.33</v>
      </c>
      <c r="BA84" s="37">
        <v>2.45</v>
      </c>
      <c r="BB84" s="37">
        <v>2.41</v>
      </c>
      <c r="BC84" s="37">
        <v>2.52</v>
      </c>
      <c r="BD84" s="37">
        <v>2.31</v>
      </c>
      <c r="BE84" s="37">
        <v>2.55</v>
      </c>
      <c r="BF84" s="37">
        <v>2.54</v>
      </c>
      <c r="BG84" s="37">
        <v>2.35</v>
      </c>
      <c r="BH84" s="36">
        <v>2.44</v>
      </c>
      <c r="BI84" s="166">
        <v>2.42</v>
      </c>
      <c r="BJ84" s="171">
        <v>2.432</v>
      </c>
      <c r="BK84" s="42">
        <v>0.0858681159298006</v>
      </c>
      <c r="BL84" s="35">
        <v>2.871244635193133</v>
      </c>
      <c r="BM84" s="36">
        <v>2.775510204081632</v>
      </c>
      <c r="BN84" s="36">
        <v>2.680497925311203</v>
      </c>
      <c r="BO84" s="36">
        <v>2.8373015873015874</v>
      </c>
      <c r="BP84" s="36">
        <v>2.8484848484848486</v>
      </c>
      <c r="BQ84" s="36">
        <v>2.5803921568627453</v>
      </c>
      <c r="BR84" s="36">
        <v>2.52755905511811</v>
      </c>
      <c r="BS84" s="36">
        <v>2.723404255319149</v>
      </c>
      <c r="BT84" s="36">
        <v>2.8401639344262293</v>
      </c>
      <c r="BU84" s="166">
        <v>2.8719008264462813</v>
      </c>
      <c r="BV84" s="171">
        <v>2.755645942854492</v>
      </c>
      <c r="BW84" s="42">
        <v>0.12433248922366645</v>
      </c>
      <c r="BX84" s="9">
        <v>30.28</v>
      </c>
      <c r="BY84" s="9">
        <v>57.83</v>
      </c>
      <c r="BZ84" s="29">
        <v>35.82</v>
      </c>
      <c r="CA84" s="31">
        <v>0.6194016946221684</v>
      </c>
      <c r="CB84" s="123">
        <v>10.45</v>
      </c>
      <c r="CC84" s="29">
        <v>25.37</v>
      </c>
      <c r="CD84" s="31">
        <v>0.43869963686667823</v>
      </c>
      <c r="CF84" s="49"/>
    </row>
    <row r="85" spans="1:84" ht="15">
      <c r="A85" s="56" t="s">
        <v>275</v>
      </c>
      <c r="B85" s="57">
        <v>837</v>
      </c>
      <c r="C85" s="58" t="s">
        <v>276</v>
      </c>
      <c r="D85" s="33">
        <v>7.65</v>
      </c>
      <c r="E85" s="36">
        <v>7.8</v>
      </c>
      <c r="F85" s="36">
        <v>8.15</v>
      </c>
      <c r="G85" s="36">
        <v>7.77</v>
      </c>
      <c r="H85" s="36">
        <v>7.57</v>
      </c>
      <c r="I85" s="36">
        <v>8.04</v>
      </c>
      <c r="J85" s="36">
        <v>7.6</v>
      </c>
      <c r="K85" s="36">
        <v>7.98</v>
      </c>
      <c r="L85" s="36">
        <v>7.68</v>
      </c>
      <c r="M85" s="166">
        <v>7.47</v>
      </c>
      <c r="N85" s="171">
        <v>7.771000000000001</v>
      </c>
      <c r="O85" s="42">
        <v>0.22203353100122142</v>
      </c>
      <c r="P85" s="35">
        <v>3.85</v>
      </c>
      <c r="Q85" s="36">
        <v>3.79</v>
      </c>
      <c r="R85" s="36">
        <v>3.65</v>
      </c>
      <c r="S85" s="36">
        <v>3.55</v>
      </c>
      <c r="T85" s="36">
        <v>3.46</v>
      </c>
      <c r="U85" s="36">
        <v>3.71</v>
      </c>
      <c r="V85" s="36">
        <v>3.77</v>
      </c>
      <c r="W85" s="36">
        <v>3.75</v>
      </c>
      <c r="X85" s="36">
        <v>3.7</v>
      </c>
      <c r="Y85" s="166">
        <v>3.53</v>
      </c>
      <c r="Z85" s="171">
        <v>3.6760000000000006</v>
      </c>
      <c r="AA85" s="42">
        <v>0.12642081403875052</v>
      </c>
      <c r="AB85" s="35">
        <v>1.9870129870129871</v>
      </c>
      <c r="AC85" s="36">
        <v>2.058047493403694</v>
      </c>
      <c r="AD85" s="36">
        <v>2.232876712328767</v>
      </c>
      <c r="AE85" s="36">
        <v>2.1887323943661974</v>
      </c>
      <c r="AF85" s="36">
        <v>2.187861271676301</v>
      </c>
      <c r="AG85" s="36">
        <v>2.167115902964959</v>
      </c>
      <c r="AH85" s="36">
        <v>2.0159151193633953</v>
      </c>
      <c r="AI85" s="36">
        <v>2.128</v>
      </c>
      <c r="AJ85" s="36">
        <v>2.0756756756756753</v>
      </c>
      <c r="AK85" s="166">
        <v>2.1161473087818696</v>
      </c>
      <c r="AL85" s="171">
        <v>2.1157384865573845</v>
      </c>
      <c r="AM85" s="42">
        <v>0.08062916469127476</v>
      </c>
      <c r="AN85" s="35">
        <v>5.36</v>
      </c>
      <c r="AO85" s="37">
        <v>5.51</v>
      </c>
      <c r="AP85" s="37">
        <v>5.77</v>
      </c>
      <c r="AQ85" s="37">
        <v>5.66</v>
      </c>
      <c r="AR85" s="37">
        <v>5.94</v>
      </c>
      <c r="AS85" s="37">
        <v>5.7</v>
      </c>
      <c r="AT85" s="37">
        <v>5.08</v>
      </c>
      <c r="AU85" s="37">
        <v>5.25</v>
      </c>
      <c r="AV85" s="36">
        <v>5.03</v>
      </c>
      <c r="AW85" s="166">
        <v>5.87</v>
      </c>
      <c r="AX85" s="171">
        <v>5.517</v>
      </c>
      <c r="AY85" s="42">
        <v>0.3241416014302742</v>
      </c>
      <c r="AZ85" s="35">
        <v>2.98</v>
      </c>
      <c r="BA85" s="37">
        <v>2.86</v>
      </c>
      <c r="BB85" s="37">
        <v>2.73</v>
      </c>
      <c r="BC85" s="37">
        <v>3.07</v>
      </c>
      <c r="BD85" s="37">
        <v>3.02</v>
      </c>
      <c r="BE85" s="37">
        <v>2.85</v>
      </c>
      <c r="BF85" s="37">
        <v>3.04</v>
      </c>
      <c r="BG85" s="37">
        <v>2.85</v>
      </c>
      <c r="BH85" s="36">
        <v>3.17</v>
      </c>
      <c r="BI85" s="166">
        <v>2.77</v>
      </c>
      <c r="BJ85" s="171">
        <v>2.934</v>
      </c>
      <c r="BK85" s="42">
        <v>0.14261058087595324</v>
      </c>
      <c r="BL85" s="35">
        <v>1.7986577181208054</v>
      </c>
      <c r="BM85" s="36">
        <v>1.9265734265734267</v>
      </c>
      <c r="BN85" s="36">
        <v>2.1135531135531136</v>
      </c>
      <c r="BO85" s="36">
        <v>1.8436482084690555</v>
      </c>
      <c r="BP85" s="36">
        <v>1.966887417218543</v>
      </c>
      <c r="BQ85" s="36">
        <v>2</v>
      </c>
      <c r="BR85" s="36">
        <v>1.6710526315789473</v>
      </c>
      <c r="BS85" s="36">
        <v>1.8421052631578947</v>
      </c>
      <c r="BT85" s="36">
        <v>1.5867507886435332</v>
      </c>
      <c r="BU85" s="166">
        <v>2.11913357400722</v>
      </c>
      <c r="BV85" s="171">
        <v>1.8868362141322543</v>
      </c>
      <c r="BW85" s="42">
        <v>0.17461424962385408</v>
      </c>
      <c r="BX85" s="9">
        <v>32.62</v>
      </c>
      <c r="BY85" s="9">
        <v>76.13</v>
      </c>
      <c r="BZ85" s="29">
        <v>51.56</v>
      </c>
      <c r="CA85" s="31">
        <v>0.6772625771706292</v>
      </c>
      <c r="CB85" s="123">
        <v>32.46</v>
      </c>
      <c r="CC85" s="29">
        <v>19.1</v>
      </c>
      <c r="CD85" s="31">
        <v>0.2508866412715093</v>
      </c>
      <c r="CF85" s="49"/>
    </row>
    <row r="86" spans="1:84" ht="15">
      <c r="A86" s="56" t="s">
        <v>277</v>
      </c>
      <c r="B86" s="57">
        <v>887</v>
      </c>
      <c r="C86" s="58" t="s">
        <v>278</v>
      </c>
      <c r="D86" s="33">
        <v>8.51</v>
      </c>
      <c r="E86" s="36">
        <v>8.53</v>
      </c>
      <c r="F86" s="36">
        <v>8.41</v>
      </c>
      <c r="G86" s="36">
        <v>8.51</v>
      </c>
      <c r="H86" s="36">
        <v>8.18</v>
      </c>
      <c r="I86" s="36">
        <v>7.35</v>
      </c>
      <c r="J86" s="36">
        <v>9.12</v>
      </c>
      <c r="K86" s="36">
        <v>8.33</v>
      </c>
      <c r="L86" s="36">
        <v>8.05</v>
      </c>
      <c r="M86" s="166">
        <v>8.33</v>
      </c>
      <c r="N86" s="171">
        <v>8.331999999999999</v>
      </c>
      <c r="O86" s="42">
        <v>0.44678605369661034</v>
      </c>
      <c r="P86" s="35">
        <v>3.76</v>
      </c>
      <c r="Q86" s="36">
        <v>3.43</v>
      </c>
      <c r="R86" s="36">
        <v>3.39</v>
      </c>
      <c r="S86" s="36">
        <v>3.31</v>
      </c>
      <c r="T86" s="36">
        <v>3.65</v>
      </c>
      <c r="U86" s="36">
        <v>3.4</v>
      </c>
      <c r="V86" s="36">
        <v>3.65</v>
      </c>
      <c r="W86" s="36">
        <v>3.38</v>
      </c>
      <c r="X86" s="36">
        <v>3.55</v>
      </c>
      <c r="Y86" s="166">
        <v>3.08</v>
      </c>
      <c r="Z86" s="171">
        <v>3.4599999999999995</v>
      </c>
      <c r="AA86" s="42">
        <v>0.19804601036684572</v>
      </c>
      <c r="AB86" s="35">
        <v>2.263297872340426</v>
      </c>
      <c r="AC86" s="36">
        <v>2.4868804664723028</v>
      </c>
      <c r="AD86" s="36">
        <v>2.4808259587020647</v>
      </c>
      <c r="AE86" s="36">
        <v>2.5709969788519635</v>
      </c>
      <c r="AF86" s="36">
        <v>2.241095890410959</v>
      </c>
      <c r="AG86" s="36">
        <v>2.161764705882353</v>
      </c>
      <c r="AH86" s="36">
        <v>2.4986301369863013</v>
      </c>
      <c r="AI86" s="36">
        <v>2.4644970414201186</v>
      </c>
      <c r="AJ86" s="36">
        <v>2.2676056338028174</v>
      </c>
      <c r="AK86" s="166">
        <v>2.7045454545454546</v>
      </c>
      <c r="AL86" s="171">
        <v>2.4140140139414763</v>
      </c>
      <c r="AM86" s="42">
        <v>0.17198679194659394</v>
      </c>
      <c r="AN86" s="35">
        <v>5.15</v>
      </c>
      <c r="AO86" s="37">
        <v>5.22</v>
      </c>
      <c r="AP86" s="37">
        <v>4.9</v>
      </c>
      <c r="AQ86" s="37">
        <v>5.08</v>
      </c>
      <c r="AR86" s="37">
        <v>5.08</v>
      </c>
      <c r="AS86" s="37">
        <v>5.49</v>
      </c>
      <c r="AT86" s="37">
        <v>5.54</v>
      </c>
      <c r="AU86" s="37">
        <v>5.63</v>
      </c>
      <c r="AV86" s="36">
        <v>5.78</v>
      </c>
      <c r="AW86" s="166">
        <v>5.2</v>
      </c>
      <c r="AX86" s="171">
        <v>5.307</v>
      </c>
      <c r="AY86" s="42">
        <v>0.28445073777758917</v>
      </c>
      <c r="AZ86" s="35">
        <v>2.86</v>
      </c>
      <c r="BA86" s="37">
        <v>2.86</v>
      </c>
      <c r="BB86" s="37">
        <v>2.58</v>
      </c>
      <c r="BC86" s="37">
        <v>2.86</v>
      </c>
      <c r="BD86" s="37">
        <v>2.8</v>
      </c>
      <c r="BE86" s="37">
        <v>2.8</v>
      </c>
      <c r="BF86" s="37">
        <v>2.68</v>
      </c>
      <c r="BG86" s="37">
        <v>2.72</v>
      </c>
      <c r="BH86" s="36">
        <v>2.92</v>
      </c>
      <c r="BI86" s="166">
        <v>2.79</v>
      </c>
      <c r="BJ86" s="171">
        <v>2.787</v>
      </c>
      <c r="BK86" s="42">
        <v>0.10154911236550633</v>
      </c>
      <c r="BL86" s="35">
        <v>1.8006993006993008</v>
      </c>
      <c r="BM86" s="36">
        <v>1.8251748251748252</v>
      </c>
      <c r="BN86" s="36">
        <v>1.8992248062015504</v>
      </c>
      <c r="BO86" s="36">
        <v>1.7762237762237763</v>
      </c>
      <c r="BP86" s="36">
        <v>1.8142857142857145</v>
      </c>
      <c r="BQ86" s="36">
        <v>1.9607142857142859</v>
      </c>
      <c r="BR86" s="36">
        <v>2.0671641791044775</v>
      </c>
      <c r="BS86" s="36">
        <v>2.0698529411764706</v>
      </c>
      <c r="BT86" s="36">
        <v>1.9794520547945207</v>
      </c>
      <c r="BU86" s="166">
        <v>1.863799283154122</v>
      </c>
      <c r="BV86" s="171">
        <v>1.9056591166529042</v>
      </c>
      <c r="BW86" s="42">
        <v>0.10847964618743297</v>
      </c>
      <c r="BX86" s="9">
        <v>31.27</v>
      </c>
      <c r="BY86" s="9">
        <v>44.33</v>
      </c>
      <c r="BZ86" s="29">
        <v>27.529999999999998</v>
      </c>
      <c r="CA86" s="31">
        <v>0.6210241371531694</v>
      </c>
      <c r="CB86" s="123">
        <v>16.49</v>
      </c>
      <c r="CC86" s="29">
        <v>11.04</v>
      </c>
      <c r="CD86" s="31">
        <v>0.2490412812993458</v>
      </c>
      <c r="CF86" s="49"/>
    </row>
    <row r="87" spans="1:84" ht="15">
      <c r="A87" s="56" t="s">
        <v>281</v>
      </c>
      <c r="B87" s="57">
        <v>901</v>
      </c>
      <c r="C87" s="58" t="s">
        <v>282</v>
      </c>
      <c r="D87" s="33">
        <v>9.51</v>
      </c>
      <c r="E87" s="36">
        <v>9.66</v>
      </c>
      <c r="F87" s="36">
        <v>8.96</v>
      </c>
      <c r="G87" s="36">
        <v>8.68</v>
      </c>
      <c r="H87" s="36">
        <v>9.64</v>
      </c>
      <c r="I87" s="36">
        <v>9.27</v>
      </c>
      <c r="J87" s="36">
        <v>9.34</v>
      </c>
      <c r="K87" s="36">
        <v>9.51</v>
      </c>
      <c r="L87" s="36">
        <v>10.02</v>
      </c>
      <c r="M87" s="166">
        <v>9.25</v>
      </c>
      <c r="N87" s="171">
        <v>9.384</v>
      </c>
      <c r="O87" s="42">
        <v>0.3780417378485413</v>
      </c>
      <c r="P87" s="35">
        <v>3.19</v>
      </c>
      <c r="Q87" s="36">
        <v>3.08</v>
      </c>
      <c r="R87" s="36">
        <v>3.16</v>
      </c>
      <c r="S87" s="36">
        <v>3.21</v>
      </c>
      <c r="T87" s="36">
        <v>3.01</v>
      </c>
      <c r="U87" s="36">
        <v>3.02</v>
      </c>
      <c r="V87" s="36">
        <v>3.29</v>
      </c>
      <c r="W87" s="36">
        <v>3.33</v>
      </c>
      <c r="X87" s="36">
        <v>3.15</v>
      </c>
      <c r="Y87" s="166">
        <v>3.25</v>
      </c>
      <c r="Z87" s="171">
        <v>3.1689999999999996</v>
      </c>
      <c r="AA87" s="42">
        <v>0.10805862606321026</v>
      </c>
      <c r="AB87" s="35">
        <v>2.981191222570533</v>
      </c>
      <c r="AC87" s="36">
        <v>3.1363636363636362</v>
      </c>
      <c r="AD87" s="36">
        <v>2.8354430379746836</v>
      </c>
      <c r="AE87" s="36">
        <v>2.70404984423676</v>
      </c>
      <c r="AF87" s="36">
        <v>3.2026578073089706</v>
      </c>
      <c r="AG87" s="36">
        <v>3.0695364238410594</v>
      </c>
      <c r="AH87" s="36">
        <v>2.838905775075988</v>
      </c>
      <c r="AI87" s="36">
        <v>2.8558558558558556</v>
      </c>
      <c r="AJ87" s="36">
        <v>3.1809523809523808</v>
      </c>
      <c r="AK87" s="166">
        <v>2.8461538461538463</v>
      </c>
      <c r="AL87" s="171">
        <v>2.9651109830333713</v>
      </c>
      <c r="AM87" s="42">
        <v>0.17336174534879645</v>
      </c>
      <c r="AN87" s="35">
        <v>6.3</v>
      </c>
      <c r="AO87" s="37">
        <v>6.38</v>
      </c>
      <c r="AP87" s="37">
        <v>6.43</v>
      </c>
      <c r="AQ87" s="37">
        <v>6.1</v>
      </c>
      <c r="AR87" s="37">
        <v>6.51</v>
      </c>
      <c r="AS87" s="37">
        <v>6.18</v>
      </c>
      <c r="AT87" s="37">
        <v>5.77</v>
      </c>
      <c r="AU87" s="37">
        <v>5.8</v>
      </c>
      <c r="AV87" s="36">
        <v>6.15</v>
      </c>
      <c r="AW87" s="166">
        <v>6.31</v>
      </c>
      <c r="AX87" s="171">
        <v>6.193</v>
      </c>
      <c r="AY87" s="42">
        <v>0.2496241619359318</v>
      </c>
      <c r="AZ87" s="35">
        <v>2.39</v>
      </c>
      <c r="BA87" s="37">
        <v>2.5</v>
      </c>
      <c r="BB87" s="37">
        <v>2.45</v>
      </c>
      <c r="BC87" s="37">
        <v>2.37</v>
      </c>
      <c r="BD87" s="37">
        <v>2.53</v>
      </c>
      <c r="BE87" s="37">
        <v>2.35</v>
      </c>
      <c r="BF87" s="37">
        <v>2.53</v>
      </c>
      <c r="BG87" s="37">
        <v>2.4</v>
      </c>
      <c r="BH87" s="36">
        <v>2.56</v>
      </c>
      <c r="BI87" s="166">
        <v>2.5</v>
      </c>
      <c r="BJ87" s="171">
        <v>2.4579999999999997</v>
      </c>
      <c r="BK87" s="42">
        <v>0.0758360805363309</v>
      </c>
      <c r="BL87" s="35">
        <v>2.6359832635983262</v>
      </c>
      <c r="BM87" s="36">
        <v>2.552</v>
      </c>
      <c r="BN87" s="36">
        <v>2.624489795918367</v>
      </c>
      <c r="BO87" s="36">
        <v>2.573839662447257</v>
      </c>
      <c r="BP87" s="36">
        <v>2.573122529644269</v>
      </c>
      <c r="BQ87" s="36">
        <v>2.6297872340425528</v>
      </c>
      <c r="BR87" s="36">
        <v>2.280632411067194</v>
      </c>
      <c r="BS87" s="36">
        <v>2.4166666666666665</v>
      </c>
      <c r="BT87" s="36">
        <v>2.40234375</v>
      </c>
      <c r="BU87" s="166">
        <v>2.524</v>
      </c>
      <c r="BV87" s="171">
        <v>2.521286531338464</v>
      </c>
      <c r="BW87" s="42">
        <v>0.1178441748889929</v>
      </c>
      <c r="BX87" s="9">
        <v>31.37</v>
      </c>
      <c r="BY87" s="9">
        <v>49.53</v>
      </c>
      <c r="BZ87" s="29">
        <v>32.620000000000005</v>
      </c>
      <c r="CA87" s="31">
        <v>0.6585907530789421</v>
      </c>
      <c r="CB87" s="123">
        <v>18.73</v>
      </c>
      <c r="CC87" s="29">
        <v>13.89</v>
      </c>
      <c r="CD87" s="31">
        <v>0.28043609933373714</v>
      </c>
      <c r="CF87" s="49"/>
    </row>
    <row r="88" spans="1:84" ht="15">
      <c r="A88" s="56" t="s">
        <v>283</v>
      </c>
      <c r="B88" s="57">
        <v>929</v>
      </c>
      <c r="C88" s="58" t="s">
        <v>284</v>
      </c>
      <c r="D88" s="33">
        <v>10.86</v>
      </c>
      <c r="E88" s="36">
        <v>10.94</v>
      </c>
      <c r="F88" s="36">
        <v>11.03</v>
      </c>
      <c r="G88" s="36">
        <v>9.78</v>
      </c>
      <c r="H88" s="36">
        <v>9.85</v>
      </c>
      <c r="I88" s="36">
        <v>10.85</v>
      </c>
      <c r="J88" s="36">
        <v>9.59</v>
      </c>
      <c r="K88" s="36">
        <v>10.7</v>
      </c>
      <c r="L88" s="36">
        <v>11.1</v>
      </c>
      <c r="M88" s="166">
        <v>10.02</v>
      </c>
      <c r="N88" s="171">
        <v>10.472</v>
      </c>
      <c r="O88" s="42">
        <v>0.5886104163385328</v>
      </c>
      <c r="P88" s="35">
        <v>2.96</v>
      </c>
      <c r="Q88" s="36">
        <v>3.01</v>
      </c>
      <c r="R88" s="36">
        <v>2.67</v>
      </c>
      <c r="S88" s="36">
        <v>2.42</v>
      </c>
      <c r="T88" s="36">
        <v>2.8</v>
      </c>
      <c r="U88" s="36">
        <v>3.01</v>
      </c>
      <c r="V88" s="36">
        <v>2.84</v>
      </c>
      <c r="W88" s="36">
        <v>3.04</v>
      </c>
      <c r="X88" s="36">
        <v>2.89</v>
      </c>
      <c r="Y88" s="166">
        <v>2.92</v>
      </c>
      <c r="Z88" s="171">
        <v>2.8559999999999994</v>
      </c>
      <c r="AA88" s="42">
        <v>0.19015782918407967</v>
      </c>
      <c r="AB88" s="35">
        <v>3.668918918918919</v>
      </c>
      <c r="AC88" s="36">
        <v>3.6345514950166113</v>
      </c>
      <c r="AD88" s="36">
        <v>4.131086142322097</v>
      </c>
      <c r="AE88" s="36">
        <v>4.041322314049586</v>
      </c>
      <c r="AF88" s="36">
        <v>3.517857142857143</v>
      </c>
      <c r="AG88" s="36">
        <v>3.604651162790698</v>
      </c>
      <c r="AH88" s="36">
        <v>3.376760563380282</v>
      </c>
      <c r="AI88" s="36">
        <v>3.519736842105263</v>
      </c>
      <c r="AJ88" s="36">
        <v>3.8408304498269894</v>
      </c>
      <c r="AK88" s="166">
        <v>3.431506849315068</v>
      </c>
      <c r="AL88" s="171">
        <v>3.676722188058266</v>
      </c>
      <c r="AM88" s="42">
        <v>0.2523962729732278</v>
      </c>
      <c r="AN88" s="35">
        <v>6.57</v>
      </c>
      <c r="AO88" s="37">
        <v>6.51</v>
      </c>
      <c r="AP88" s="37">
        <v>7.19</v>
      </c>
      <c r="AQ88" s="37">
        <v>7.2</v>
      </c>
      <c r="AR88" s="37">
        <v>6.63</v>
      </c>
      <c r="AS88" s="37">
        <v>6.67</v>
      </c>
      <c r="AT88" s="37">
        <v>6.58</v>
      </c>
      <c r="AU88" s="37">
        <v>6.64</v>
      </c>
      <c r="AV88" s="36">
        <v>7.28</v>
      </c>
      <c r="AW88" s="166">
        <v>7.31</v>
      </c>
      <c r="AX88" s="171">
        <v>6.858</v>
      </c>
      <c r="AY88" s="42">
        <v>0.3375993680878935</v>
      </c>
      <c r="AZ88" s="35">
        <v>2.6</v>
      </c>
      <c r="BA88" s="37">
        <v>2.28</v>
      </c>
      <c r="BB88" s="37">
        <v>2.28</v>
      </c>
      <c r="BC88" s="37">
        <v>2.46</v>
      </c>
      <c r="BD88" s="37">
        <v>2.41</v>
      </c>
      <c r="BE88" s="37">
        <v>2.4</v>
      </c>
      <c r="BF88" s="37">
        <v>2.41</v>
      </c>
      <c r="BG88" s="37">
        <v>2.34</v>
      </c>
      <c r="BH88" s="36">
        <v>2.58</v>
      </c>
      <c r="BI88" s="166">
        <v>2.34</v>
      </c>
      <c r="BJ88" s="171">
        <v>2.4100000000000006</v>
      </c>
      <c r="BK88" s="42">
        <v>0.11115554667020455</v>
      </c>
      <c r="BL88" s="35">
        <v>2.526923076923077</v>
      </c>
      <c r="BM88" s="36">
        <v>2.855263157894737</v>
      </c>
      <c r="BN88" s="36">
        <v>3.153508771929825</v>
      </c>
      <c r="BO88" s="36">
        <v>2.926829268292683</v>
      </c>
      <c r="BP88" s="36">
        <v>2.7510373443983402</v>
      </c>
      <c r="BQ88" s="36">
        <v>2.779166666666667</v>
      </c>
      <c r="BR88" s="36">
        <v>2.7302904564315353</v>
      </c>
      <c r="BS88" s="36">
        <v>2.8376068376068377</v>
      </c>
      <c r="BT88" s="36">
        <v>2.8217054263565893</v>
      </c>
      <c r="BU88" s="166">
        <v>3.123931623931624</v>
      </c>
      <c r="BV88" s="171">
        <v>2.850626263043192</v>
      </c>
      <c r="BW88" s="42">
        <v>0.18485935771233894</v>
      </c>
      <c r="BX88" s="9">
        <v>32.46</v>
      </c>
      <c r="BY88" s="9">
        <v>69.69</v>
      </c>
      <c r="BZ88" s="29">
        <v>43.900000000000006</v>
      </c>
      <c r="CA88" s="31">
        <v>0.6299325584732387</v>
      </c>
      <c r="CB88" s="123">
        <v>18.14</v>
      </c>
      <c r="CC88" s="29">
        <v>25.76</v>
      </c>
      <c r="CD88" s="31">
        <v>0.36963696369636967</v>
      </c>
      <c r="CF88" s="49"/>
    </row>
    <row r="89" spans="1:84" ht="15">
      <c r="A89" s="56" t="s">
        <v>285</v>
      </c>
      <c r="B89" s="57">
        <v>942</v>
      </c>
      <c r="C89" s="58" t="s">
        <v>286</v>
      </c>
      <c r="D89" s="33">
        <v>9.32</v>
      </c>
      <c r="E89" s="36">
        <v>9.46</v>
      </c>
      <c r="F89" s="36">
        <v>9.57</v>
      </c>
      <c r="G89" s="36">
        <v>9.66</v>
      </c>
      <c r="H89" s="36">
        <v>9.23</v>
      </c>
      <c r="I89" s="36">
        <v>9.37</v>
      </c>
      <c r="J89" s="36">
        <v>9.58</v>
      </c>
      <c r="K89" s="36">
        <v>8.89</v>
      </c>
      <c r="L89" s="36">
        <v>9.65</v>
      </c>
      <c r="M89" s="166">
        <v>8.13</v>
      </c>
      <c r="N89" s="171">
        <v>9.286000000000001</v>
      </c>
      <c r="O89" s="42">
        <v>0.46835883679075424</v>
      </c>
      <c r="P89" s="35">
        <v>2.95</v>
      </c>
      <c r="Q89" s="36">
        <v>3.08</v>
      </c>
      <c r="R89" s="36">
        <v>2.96</v>
      </c>
      <c r="S89" s="36">
        <v>2.89</v>
      </c>
      <c r="T89" s="36">
        <v>3</v>
      </c>
      <c r="U89" s="36">
        <v>2.91</v>
      </c>
      <c r="V89" s="36">
        <v>2.86</v>
      </c>
      <c r="W89" s="36">
        <v>3.01</v>
      </c>
      <c r="X89" s="36">
        <v>2.94</v>
      </c>
      <c r="Y89" s="166">
        <v>2.5</v>
      </c>
      <c r="Z89" s="171">
        <v>2.9099999999999997</v>
      </c>
      <c r="AA89" s="42">
        <v>0.1574095860415726</v>
      </c>
      <c r="AB89" s="35">
        <v>3.159322033898305</v>
      </c>
      <c r="AC89" s="36">
        <v>3.0714285714285716</v>
      </c>
      <c r="AD89" s="36">
        <v>3.2331081081081083</v>
      </c>
      <c r="AE89" s="36">
        <v>3.3425605536332177</v>
      </c>
      <c r="AF89" s="36">
        <v>3.0766666666666667</v>
      </c>
      <c r="AG89" s="36">
        <v>3.219931271477663</v>
      </c>
      <c r="AH89" s="36">
        <v>3.34965034965035</v>
      </c>
      <c r="AI89" s="36">
        <v>2.9534883720930236</v>
      </c>
      <c r="AJ89" s="36">
        <v>3.2823129251700682</v>
      </c>
      <c r="AK89" s="166">
        <v>3.2520000000000002</v>
      </c>
      <c r="AL89" s="171">
        <v>3.1940468852125976</v>
      </c>
      <c r="AM89" s="42">
        <v>0.1280197753286368</v>
      </c>
      <c r="AN89" s="35">
        <v>6.51</v>
      </c>
      <c r="AO89" s="37">
        <v>6.43</v>
      </c>
      <c r="AP89" s="37">
        <v>6.54</v>
      </c>
      <c r="AQ89" s="37">
        <v>6.56</v>
      </c>
      <c r="AR89" s="37">
        <v>6.7</v>
      </c>
      <c r="AS89" s="37">
        <v>6.95</v>
      </c>
      <c r="AT89" s="37">
        <v>6.19</v>
      </c>
      <c r="AU89" s="37">
        <v>6.8</v>
      </c>
      <c r="AV89" s="36">
        <v>6.84</v>
      </c>
      <c r="AW89" s="166">
        <v>6.73</v>
      </c>
      <c r="AX89" s="171">
        <v>6.625</v>
      </c>
      <c r="AY89" s="42">
        <v>0.22386752034778895</v>
      </c>
      <c r="AZ89" s="35">
        <v>2.67</v>
      </c>
      <c r="BA89" s="37">
        <v>2.55</v>
      </c>
      <c r="BB89" s="37">
        <v>2.48</v>
      </c>
      <c r="BC89" s="37">
        <v>2.65</v>
      </c>
      <c r="BD89" s="37">
        <v>2.51</v>
      </c>
      <c r="BE89" s="37">
        <v>2.52</v>
      </c>
      <c r="BF89" s="37">
        <v>2.59</v>
      </c>
      <c r="BG89" s="37">
        <v>2.62</v>
      </c>
      <c r="BH89" s="36">
        <v>2.58</v>
      </c>
      <c r="BI89" s="166">
        <v>2.6</v>
      </c>
      <c r="BJ89" s="171">
        <v>2.5770000000000004</v>
      </c>
      <c r="BK89" s="42">
        <v>0.0618331087147581</v>
      </c>
      <c r="BL89" s="35">
        <v>2.438202247191011</v>
      </c>
      <c r="BM89" s="36">
        <v>2.5215686274509803</v>
      </c>
      <c r="BN89" s="36">
        <v>2.6370967741935485</v>
      </c>
      <c r="BO89" s="36">
        <v>2.4754716981132074</v>
      </c>
      <c r="BP89" s="36">
        <v>2.669322709163347</v>
      </c>
      <c r="BQ89" s="36">
        <v>2.757936507936508</v>
      </c>
      <c r="BR89" s="36">
        <v>2.3899613899613903</v>
      </c>
      <c r="BS89" s="36">
        <v>2.595419847328244</v>
      </c>
      <c r="BT89" s="36">
        <v>2.6511627906976742</v>
      </c>
      <c r="BU89" s="166">
        <v>2.5884615384615386</v>
      </c>
      <c r="BV89" s="171">
        <v>2.572460413049745</v>
      </c>
      <c r="BW89" s="42">
        <v>0.11463309316803881</v>
      </c>
      <c r="BX89" s="9">
        <v>31.88</v>
      </c>
      <c r="BY89" s="9">
        <v>69.17</v>
      </c>
      <c r="BZ89" s="29">
        <v>47.39</v>
      </c>
      <c r="CA89" s="31">
        <v>0.6851236085007951</v>
      </c>
      <c r="CB89" s="123">
        <v>13.41</v>
      </c>
      <c r="CC89" s="29">
        <v>33.98</v>
      </c>
      <c r="CD89" s="31">
        <v>0.4912534335694665</v>
      </c>
      <c r="CF89" s="49"/>
    </row>
    <row r="90" spans="1:84" ht="15">
      <c r="A90" s="56" t="s">
        <v>287</v>
      </c>
      <c r="B90" s="57">
        <v>943</v>
      </c>
      <c r="C90" s="58" t="s">
        <v>288</v>
      </c>
      <c r="D90" s="33">
        <v>10.23</v>
      </c>
      <c r="E90" s="36">
        <v>10.3</v>
      </c>
      <c r="F90" s="36">
        <v>10.66</v>
      </c>
      <c r="G90" s="36">
        <v>10.35</v>
      </c>
      <c r="H90" s="36">
        <v>9.87</v>
      </c>
      <c r="I90" s="36">
        <v>10.08</v>
      </c>
      <c r="J90" s="36">
        <v>9.44</v>
      </c>
      <c r="K90" s="36">
        <v>9.29</v>
      </c>
      <c r="L90" s="36">
        <v>10.12</v>
      </c>
      <c r="M90" s="166">
        <v>9.24</v>
      </c>
      <c r="N90" s="171">
        <v>9.958</v>
      </c>
      <c r="O90" s="42">
        <v>0.4849238199048481</v>
      </c>
      <c r="P90" s="35">
        <v>3.61</v>
      </c>
      <c r="Q90" s="36">
        <v>3.44</v>
      </c>
      <c r="R90" s="36">
        <v>3.4</v>
      </c>
      <c r="S90" s="36">
        <v>3.7</v>
      </c>
      <c r="T90" s="36">
        <v>3.18</v>
      </c>
      <c r="U90" s="36">
        <v>3.26</v>
      </c>
      <c r="V90" s="36">
        <v>3.52</v>
      </c>
      <c r="W90" s="36">
        <v>3.25</v>
      </c>
      <c r="X90" s="36">
        <v>3.38</v>
      </c>
      <c r="Y90" s="166">
        <v>3.23</v>
      </c>
      <c r="Z90" s="171">
        <v>3.3969999999999994</v>
      </c>
      <c r="AA90" s="42">
        <v>0.17314412750334437</v>
      </c>
      <c r="AB90" s="35">
        <v>2.8337950138504158</v>
      </c>
      <c r="AC90" s="36">
        <v>2.9941860465116283</v>
      </c>
      <c r="AD90" s="36">
        <v>3.135294117647059</v>
      </c>
      <c r="AE90" s="36">
        <v>2.797297297297297</v>
      </c>
      <c r="AF90" s="36">
        <v>3.10377358490566</v>
      </c>
      <c r="AG90" s="36">
        <v>3.092024539877301</v>
      </c>
      <c r="AH90" s="36">
        <v>2.6818181818181817</v>
      </c>
      <c r="AI90" s="36">
        <v>2.858461538461538</v>
      </c>
      <c r="AJ90" s="36">
        <v>2.994082840236686</v>
      </c>
      <c r="AK90" s="166">
        <v>2.8606811145510838</v>
      </c>
      <c r="AL90" s="171">
        <v>2.9351414275156853</v>
      </c>
      <c r="AM90" s="42">
        <v>0.150900807075503</v>
      </c>
      <c r="AN90" s="35">
        <v>7.15</v>
      </c>
      <c r="AO90" s="37">
        <v>6.71</v>
      </c>
      <c r="AP90" s="37">
        <v>6.59</v>
      </c>
      <c r="AQ90" s="37">
        <v>6.7</v>
      </c>
      <c r="AR90" s="37">
        <v>6.68</v>
      </c>
      <c r="AS90" s="37">
        <v>7.01</v>
      </c>
      <c r="AT90" s="37">
        <v>6.45</v>
      </c>
      <c r="AU90" s="37">
        <v>6.86</v>
      </c>
      <c r="AV90" s="36">
        <v>6.81</v>
      </c>
      <c r="AW90" s="166">
        <v>6.45</v>
      </c>
      <c r="AX90" s="171">
        <v>6.741</v>
      </c>
      <c r="AY90" s="42">
        <v>0.22536143808953518</v>
      </c>
      <c r="AZ90" s="35">
        <v>2.77</v>
      </c>
      <c r="BA90" s="37">
        <v>2.75</v>
      </c>
      <c r="BB90" s="37">
        <v>2.7</v>
      </c>
      <c r="BC90" s="37">
        <v>2.69</v>
      </c>
      <c r="BD90" s="37">
        <v>2.67</v>
      </c>
      <c r="BE90" s="37">
        <v>2.75</v>
      </c>
      <c r="BF90" s="37">
        <v>2.64</v>
      </c>
      <c r="BG90" s="37">
        <v>2.73</v>
      </c>
      <c r="BH90" s="36">
        <v>2.76</v>
      </c>
      <c r="BI90" s="166">
        <v>2.53</v>
      </c>
      <c r="BJ90" s="171">
        <v>2.6990000000000003</v>
      </c>
      <c r="BK90" s="42">
        <v>0.07294594650224927</v>
      </c>
      <c r="BL90" s="35">
        <v>2.581227436823105</v>
      </c>
      <c r="BM90" s="36">
        <v>2.44</v>
      </c>
      <c r="BN90" s="36">
        <v>2.4407407407407407</v>
      </c>
      <c r="BO90" s="36">
        <v>2.4907063197026025</v>
      </c>
      <c r="BP90" s="36">
        <v>2.50187265917603</v>
      </c>
      <c r="BQ90" s="36">
        <v>2.549090909090909</v>
      </c>
      <c r="BR90" s="36">
        <v>2.4431818181818183</v>
      </c>
      <c r="BS90" s="36">
        <v>2.5128205128205128</v>
      </c>
      <c r="BT90" s="36">
        <v>2.467391304347826</v>
      </c>
      <c r="BU90" s="166">
        <v>2.5494071146245063</v>
      </c>
      <c r="BV90" s="171">
        <v>2.4976438815508053</v>
      </c>
      <c r="BW90" s="42">
        <v>0.0506084110294306</v>
      </c>
      <c r="BX90" s="9">
        <v>39.19</v>
      </c>
      <c r="BY90" s="9">
        <v>75.39</v>
      </c>
      <c r="BZ90" s="29">
        <v>46.04</v>
      </c>
      <c r="CA90" s="31">
        <v>0.6106910730866163</v>
      </c>
      <c r="CB90" s="123">
        <v>38.32</v>
      </c>
      <c r="CC90" s="29">
        <v>7.72</v>
      </c>
      <c r="CD90" s="31">
        <v>0.10240084891895476</v>
      </c>
      <c r="CF90" s="49"/>
    </row>
    <row r="91" spans="1:84" ht="15">
      <c r="A91" s="56" t="s">
        <v>289</v>
      </c>
      <c r="B91" s="57">
        <v>992</v>
      </c>
      <c r="C91" s="58" t="s">
        <v>290</v>
      </c>
      <c r="D91" s="33">
        <v>8.37</v>
      </c>
      <c r="E91" s="36">
        <v>7.39</v>
      </c>
      <c r="F91" s="36">
        <v>7.37</v>
      </c>
      <c r="G91" s="36">
        <v>7.47</v>
      </c>
      <c r="H91" s="36">
        <v>7.55</v>
      </c>
      <c r="I91" s="36">
        <v>7.62</v>
      </c>
      <c r="J91" s="36">
        <v>7.8</v>
      </c>
      <c r="K91" s="36">
        <v>8.05</v>
      </c>
      <c r="L91" s="36">
        <v>6.89</v>
      </c>
      <c r="M91" s="166">
        <v>7.63</v>
      </c>
      <c r="N91" s="171">
        <v>7.613999999999999</v>
      </c>
      <c r="O91" s="42">
        <v>0.40211109576004783</v>
      </c>
      <c r="P91" s="35">
        <v>3.15</v>
      </c>
      <c r="Q91" s="36">
        <v>3.54</v>
      </c>
      <c r="R91" s="36">
        <v>3.47</v>
      </c>
      <c r="S91" s="36">
        <v>3.12</v>
      </c>
      <c r="T91" s="36">
        <v>3.29</v>
      </c>
      <c r="U91" s="36">
        <v>3.09</v>
      </c>
      <c r="V91" s="36">
        <v>3.32</v>
      </c>
      <c r="W91" s="36">
        <v>3.35</v>
      </c>
      <c r="X91" s="36">
        <v>3.01</v>
      </c>
      <c r="Y91" s="166">
        <v>3.28</v>
      </c>
      <c r="Z91" s="171">
        <v>3.2620000000000005</v>
      </c>
      <c r="AA91" s="42">
        <v>0.16949598487541243</v>
      </c>
      <c r="AB91" s="35">
        <v>2.657142857142857</v>
      </c>
      <c r="AC91" s="36">
        <v>2.0875706214689265</v>
      </c>
      <c r="AD91" s="36">
        <v>2.1239193083573484</v>
      </c>
      <c r="AE91" s="36">
        <v>2.394230769230769</v>
      </c>
      <c r="AF91" s="36">
        <v>2.2948328267477205</v>
      </c>
      <c r="AG91" s="36">
        <v>2.4660194174757284</v>
      </c>
      <c r="AH91" s="36">
        <v>2.3493975903614457</v>
      </c>
      <c r="AI91" s="36">
        <v>2.4029850746268657</v>
      </c>
      <c r="AJ91" s="36">
        <v>2.2890365448504983</v>
      </c>
      <c r="AK91" s="166">
        <v>2.326219512195122</v>
      </c>
      <c r="AL91" s="171">
        <v>2.3391354522457286</v>
      </c>
      <c r="AM91" s="42">
        <v>0.16285239644197322</v>
      </c>
      <c r="AN91" s="35">
        <v>5.14</v>
      </c>
      <c r="AO91" s="37">
        <v>4.74</v>
      </c>
      <c r="AP91" s="37">
        <v>4.2</v>
      </c>
      <c r="AQ91" s="37">
        <v>5.31</v>
      </c>
      <c r="AR91" s="37">
        <v>5.2</v>
      </c>
      <c r="AS91" s="37">
        <v>4.94</v>
      </c>
      <c r="AT91" s="37">
        <v>4.37</v>
      </c>
      <c r="AU91" s="37">
        <v>5.04</v>
      </c>
      <c r="AV91" s="36">
        <v>4.83</v>
      </c>
      <c r="AW91" s="166">
        <v>5.15</v>
      </c>
      <c r="AX91" s="171">
        <v>4.8919999999999995</v>
      </c>
      <c r="AY91" s="42">
        <v>0.3651727140835123</v>
      </c>
      <c r="AZ91" s="35">
        <v>2.63</v>
      </c>
      <c r="BA91" s="37">
        <v>2.91</v>
      </c>
      <c r="BB91" s="37">
        <v>2.88</v>
      </c>
      <c r="BC91" s="37">
        <v>2.88</v>
      </c>
      <c r="BD91" s="37">
        <v>2.63</v>
      </c>
      <c r="BE91" s="37">
        <v>2.82</v>
      </c>
      <c r="BF91" s="37">
        <v>2.75</v>
      </c>
      <c r="BG91" s="37">
        <v>2.82</v>
      </c>
      <c r="BH91" s="36">
        <v>2.78</v>
      </c>
      <c r="BI91" s="166">
        <v>2.83</v>
      </c>
      <c r="BJ91" s="171">
        <v>2.793</v>
      </c>
      <c r="BK91" s="42">
        <v>0.098211789290062</v>
      </c>
      <c r="BL91" s="35">
        <v>1.9543726235741445</v>
      </c>
      <c r="BM91" s="36">
        <v>1.6288659793814433</v>
      </c>
      <c r="BN91" s="36">
        <v>1.4583333333333335</v>
      </c>
      <c r="BO91" s="36">
        <v>1.84375</v>
      </c>
      <c r="BP91" s="36">
        <v>1.9771863117870725</v>
      </c>
      <c r="BQ91" s="36">
        <v>1.7517730496453903</v>
      </c>
      <c r="BR91" s="36">
        <v>1.589090909090909</v>
      </c>
      <c r="BS91" s="36">
        <v>1.7872340425531916</v>
      </c>
      <c r="BT91" s="36">
        <v>1.7374100719424461</v>
      </c>
      <c r="BU91" s="166">
        <v>1.8197879858657244</v>
      </c>
      <c r="BV91" s="171">
        <v>1.7547804307173653</v>
      </c>
      <c r="BW91" s="42">
        <v>0.1612435510076478</v>
      </c>
      <c r="BX91" s="9">
        <v>28.22</v>
      </c>
      <c r="BY91" s="9">
        <v>75.82</v>
      </c>
      <c r="BZ91" s="29">
        <v>50.370000000000005</v>
      </c>
      <c r="CA91" s="31">
        <v>0.6643365866525984</v>
      </c>
      <c r="CB91" s="123">
        <v>23.64</v>
      </c>
      <c r="CC91" s="29">
        <v>26.73</v>
      </c>
      <c r="CD91" s="31">
        <v>0.35254550250593514</v>
      </c>
      <c r="CF91" s="49"/>
    </row>
    <row r="92" spans="1:84" ht="15">
      <c r="A92" s="56" t="s">
        <v>291</v>
      </c>
      <c r="B92" s="57">
        <v>1069</v>
      </c>
      <c r="C92" s="58" t="s">
        <v>292</v>
      </c>
      <c r="D92" s="33">
        <v>11.13</v>
      </c>
      <c r="E92" s="36">
        <v>12.21</v>
      </c>
      <c r="F92" s="36">
        <v>11.76</v>
      </c>
      <c r="G92" s="36">
        <v>11.39</v>
      </c>
      <c r="H92" s="36">
        <v>12.13</v>
      </c>
      <c r="I92" s="36">
        <v>10.46</v>
      </c>
      <c r="J92" s="36">
        <v>11.42</v>
      </c>
      <c r="K92" s="36">
        <v>11.02</v>
      </c>
      <c r="L92" s="36">
        <v>10.44</v>
      </c>
      <c r="M92" s="166">
        <v>11.09</v>
      </c>
      <c r="N92" s="171">
        <v>11.305000000000001</v>
      </c>
      <c r="O92" s="42">
        <v>0.609867927414503</v>
      </c>
      <c r="P92" s="35">
        <v>3.66</v>
      </c>
      <c r="Q92" s="36">
        <v>3.31</v>
      </c>
      <c r="R92" s="36">
        <v>3.55</v>
      </c>
      <c r="S92" s="36">
        <v>3.41</v>
      </c>
      <c r="T92" s="36">
        <v>3.41</v>
      </c>
      <c r="U92" s="36">
        <v>3.29</v>
      </c>
      <c r="V92" s="36">
        <v>3.21</v>
      </c>
      <c r="W92" s="36">
        <v>3.24</v>
      </c>
      <c r="X92" s="36">
        <v>3.21</v>
      </c>
      <c r="Y92" s="166">
        <v>3.37</v>
      </c>
      <c r="Z92" s="171">
        <v>3.3659999999999997</v>
      </c>
      <c r="AA92" s="42">
        <v>0.1481890684227602</v>
      </c>
      <c r="AB92" s="35">
        <v>3.040983606557377</v>
      </c>
      <c r="AC92" s="36">
        <v>3.688821752265861</v>
      </c>
      <c r="AD92" s="36">
        <v>3.312676056338028</v>
      </c>
      <c r="AE92" s="36">
        <v>3.340175953079179</v>
      </c>
      <c r="AF92" s="36">
        <v>3.557184750733138</v>
      </c>
      <c r="AG92" s="36">
        <v>3.1793313069908815</v>
      </c>
      <c r="AH92" s="36">
        <v>3.5576323987538943</v>
      </c>
      <c r="AI92" s="36">
        <v>3.401234567901234</v>
      </c>
      <c r="AJ92" s="36">
        <v>3.2523364485981308</v>
      </c>
      <c r="AK92" s="166">
        <v>3.2908011869436202</v>
      </c>
      <c r="AL92" s="171">
        <v>3.3621178028161345</v>
      </c>
      <c r="AM92" s="42">
        <v>0.19469197177195757</v>
      </c>
      <c r="AN92" s="35">
        <v>7.29</v>
      </c>
      <c r="AO92" s="37">
        <v>7.9</v>
      </c>
      <c r="AP92" s="37">
        <v>7.46</v>
      </c>
      <c r="AQ92" s="37">
        <v>7.77</v>
      </c>
      <c r="AR92" s="37">
        <v>7.63</v>
      </c>
      <c r="AS92" s="37">
        <v>6.89</v>
      </c>
      <c r="AT92" s="37">
        <v>7.78</v>
      </c>
      <c r="AU92" s="37">
        <v>7.5</v>
      </c>
      <c r="AV92" s="36">
        <v>7.43</v>
      </c>
      <c r="AW92" s="166">
        <v>7.18</v>
      </c>
      <c r="AX92" s="171">
        <v>7.483000000000001</v>
      </c>
      <c r="AY92" s="42">
        <v>0.30739225754721916</v>
      </c>
      <c r="AZ92" s="35">
        <v>2.61</v>
      </c>
      <c r="BA92" s="37">
        <v>2.45</v>
      </c>
      <c r="BB92" s="37">
        <v>2.64</v>
      </c>
      <c r="BC92" s="37">
        <v>2.46</v>
      </c>
      <c r="BD92" s="37">
        <v>2.52</v>
      </c>
      <c r="BE92" s="37">
        <v>2.61</v>
      </c>
      <c r="BF92" s="37">
        <v>2.57</v>
      </c>
      <c r="BG92" s="37">
        <v>2.64</v>
      </c>
      <c r="BH92" s="36">
        <v>2.62</v>
      </c>
      <c r="BI92" s="166">
        <v>2.53</v>
      </c>
      <c r="BJ92" s="171">
        <v>2.5650000000000004</v>
      </c>
      <c r="BK92" s="42">
        <v>0.07137537701786963</v>
      </c>
      <c r="BL92" s="35">
        <v>2.793103448275862</v>
      </c>
      <c r="BM92" s="36">
        <v>3.2244897959183674</v>
      </c>
      <c r="BN92" s="36">
        <v>2.8257575757575757</v>
      </c>
      <c r="BO92" s="36">
        <v>3.1585365853658534</v>
      </c>
      <c r="BP92" s="36">
        <v>3.0277777777777777</v>
      </c>
      <c r="BQ92" s="36">
        <v>2.6398467432950192</v>
      </c>
      <c r="BR92" s="36">
        <v>3.0272373540856035</v>
      </c>
      <c r="BS92" s="36">
        <v>2.840909090909091</v>
      </c>
      <c r="BT92" s="36">
        <v>2.8358778625954195</v>
      </c>
      <c r="BU92" s="166">
        <v>2.8379446640316206</v>
      </c>
      <c r="BV92" s="171">
        <v>2.921148089801219</v>
      </c>
      <c r="BW92" s="42">
        <v>0.18143001633341152</v>
      </c>
      <c r="BX92" s="9">
        <v>38.8</v>
      </c>
      <c r="BY92" s="9">
        <v>61.93</v>
      </c>
      <c r="BZ92" s="29">
        <v>39.370000000000005</v>
      </c>
      <c r="CA92" s="31">
        <v>0.6357177458420799</v>
      </c>
      <c r="CB92" s="123">
        <v>24.8</v>
      </c>
      <c r="CC92" s="29">
        <v>14.57</v>
      </c>
      <c r="CD92" s="31">
        <v>0.23526562247699015</v>
      </c>
      <c r="CF92" s="49"/>
    </row>
    <row r="93" spans="1:84" ht="15">
      <c r="A93" s="56" t="s">
        <v>293</v>
      </c>
      <c r="B93" s="57">
        <v>1082</v>
      </c>
      <c r="C93" s="58" t="s">
        <v>294</v>
      </c>
      <c r="D93" s="33">
        <v>9.97</v>
      </c>
      <c r="E93" s="36">
        <v>10.28</v>
      </c>
      <c r="F93" s="36">
        <v>10.06</v>
      </c>
      <c r="G93" s="36">
        <v>10.28</v>
      </c>
      <c r="H93" s="36">
        <v>9.92</v>
      </c>
      <c r="I93" s="36">
        <v>10.19</v>
      </c>
      <c r="J93" s="36">
        <v>9.94</v>
      </c>
      <c r="K93" s="36">
        <v>9.74</v>
      </c>
      <c r="L93" s="36">
        <v>9.35</v>
      </c>
      <c r="M93" s="166">
        <v>8.96</v>
      </c>
      <c r="N93" s="171">
        <v>9.869</v>
      </c>
      <c r="O93" s="42">
        <v>0.42262276322982284</v>
      </c>
      <c r="P93" s="35">
        <v>3.93</v>
      </c>
      <c r="Q93" s="36">
        <v>3.83</v>
      </c>
      <c r="R93" s="36">
        <v>4.04</v>
      </c>
      <c r="S93" s="36">
        <v>4.21</v>
      </c>
      <c r="T93" s="36">
        <v>4.16</v>
      </c>
      <c r="U93" s="36">
        <v>3.72</v>
      </c>
      <c r="V93" s="36">
        <v>3.68</v>
      </c>
      <c r="W93" s="36">
        <v>4.05</v>
      </c>
      <c r="X93" s="36">
        <v>3.82</v>
      </c>
      <c r="Y93" s="166">
        <v>3.92</v>
      </c>
      <c r="Z93" s="171">
        <v>3.936</v>
      </c>
      <c r="AA93" s="42">
        <v>0.17833800616932416</v>
      </c>
      <c r="AB93" s="35">
        <v>2.5368956743002546</v>
      </c>
      <c r="AC93" s="36">
        <v>2.684073107049608</v>
      </c>
      <c r="AD93" s="36">
        <v>2.49009900990099</v>
      </c>
      <c r="AE93" s="36">
        <v>2.4418052256532063</v>
      </c>
      <c r="AF93" s="36">
        <v>2.3846153846153846</v>
      </c>
      <c r="AG93" s="36">
        <v>2.7392473118279566</v>
      </c>
      <c r="AH93" s="36">
        <v>2.701086956521739</v>
      </c>
      <c r="AI93" s="36">
        <v>2.4049382716049386</v>
      </c>
      <c r="AJ93" s="36">
        <v>2.4476439790575917</v>
      </c>
      <c r="AK93" s="166">
        <v>2.285714285714286</v>
      </c>
      <c r="AL93" s="171">
        <v>2.511611920624595</v>
      </c>
      <c r="AM93" s="42">
        <v>0.15131482857867007</v>
      </c>
      <c r="AN93" s="35">
        <v>6.86</v>
      </c>
      <c r="AO93" s="37">
        <v>6.96</v>
      </c>
      <c r="AP93" s="37">
        <v>6.08</v>
      </c>
      <c r="AQ93" s="37">
        <v>6.8</v>
      </c>
      <c r="AR93" s="37">
        <v>6.41</v>
      </c>
      <c r="AS93" s="37">
        <v>6.42</v>
      </c>
      <c r="AT93" s="37">
        <v>6.21</v>
      </c>
      <c r="AU93" s="37">
        <v>6.73</v>
      </c>
      <c r="AV93" s="36">
        <v>6.2</v>
      </c>
      <c r="AW93" s="166">
        <v>6.57</v>
      </c>
      <c r="AX93" s="171">
        <v>6.524000000000001</v>
      </c>
      <c r="AY93" s="42">
        <v>0.3069998190372103</v>
      </c>
      <c r="AZ93" s="35">
        <v>2.74</v>
      </c>
      <c r="BA93" s="37">
        <v>2.85</v>
      </c>
      <c r="BB93" s="37">
        <v>3.04</v>
      </c>
      <c r="BC93" s="37">
        <v>2.59</v>
      </c>
      <c r="BD93" s="37">
        <v>2.75</v>
      </c>
      <c r="BE93" s="37">
        <v>2.38</v>
      </c>
      <c r="BF93" s="37">
        <v>2.7</v>
      </c>
      <c r="BG93" s="37">
        <v>3.01</v>
      </c>
      <c r="BH93" s="36">
        <v>2.63</v>
      </c>
      <c r="BI93" s="166">
        <v>2.88</v>
      </c>
      <c r="BJ93" s="171">
        <v>2.7569999999999992</v>
      </c>
      <c r="BK93" s="42">
        <v>0.1993350055671319</v>
      </c>
      <c r="BL93" s="35">
        <v>2.503649635036496</v>
      </c>
      <c r="BM93" s="36">
        <v>2.442105263157895</v>
      </c>
      <c r="BN93" s="36">
        <v>2</v>
      </c>
      <c r="BO93" s="36">
        <v>2.6254826254826256</v>
      </c>
      <c r="BP93" s="36">
        <v>2.330909090909091</v>
      </c>
      <c r="BQ93" s="36">
        <v>2.697478991596639</v>
      </c>
      <c r="BR93" s="36">
        <v>2.3</v>
      </c>
      <c r="BS93" s="36">
        <v>2.2358803986710964</v>
      </c>
      <c r="BT93" s="36">
        <v>2.3574144486692017</v>
      </c>
      <c r="BU93" s="166">
        <v>2.28125</v>
      </c>
      <c r="BV93" s="171">
        <v>2.377417045352305</v>
      </c>
      <c r="BW93" s="42">
        <v>0.2012119544162275</v>
      </c>
      <c r="BX93" s="9">
        <v>43.95</v>
      </c>
      <c r="BY93" s="9">
        <v>79.03</v>
      </c>
      <c r="BZ93" s="29">
        <v>49.489999999999995</v>
      </c>
      <c r="CA93" s="31">
        <v>0.6262178919397696</v>
      </c>
      <c r="CB93" s="123">
        <v>29.84</v>
      </c>
      <c r="CC93" s="29">
        <v>19.65</v>
      </c>
      <c r="CD93" s="31">
        <v>0.24863975705428315</v>
      </c>
      <c r="CF93" s="49"/>
    </row>
    <row r="94" spans="1:84" ht="15">
      <c r="A94" s="56" t="s">
        <v>295</v>
      </c>
      <c r="B94" s="57">
        <v>1086</v>
      </c>
      <c r="C94" s="58" t="s">
        <v>296</v>
      </c>
      <c r="D94" s="33">
        <v>7.02</v>
      </c>
      <c r="E94" s="36">
        <v>7.62</v>
      </c>
      <c r="F94" s="36">
        <v>7.69</v>
      </c>
      <c r="G94" s="36">
        <v>7.7</v>
      </c>
      <c r="H94" s="36">
        <v>7.42</v>
      </c>
      <c r="I94" s="36">
        <v>7.46</v>
      </c>
      <c r="J94" s="36">
        <v>7.78</v>
      </c>
      <c r="K94" s="36">
        <v>7.61</v>
      </c>
      <c r="L94" s="36">
        <v>7.58</v>
      </c>
      <c r="M94" s="166">
        <v>7.53</v>
      </c>
      <c r="N94" s="171">
        <v>7.541000000000001</v>
      </c>
      <c r="O94" s="42">
        <v>0.21340884080403688</v>
      </c>
      <c r="P94" s="35">
        <v>3.39</v>
      </c>
      <c r="Q94" s="36">
        <v>3.61</v>
      </c>
      <c r="R94" s="36">
        <v>3.55</v>
      </c>
      <c r="S94" s="36">
        <v>3.62</v>
      </c>
      <c r="T94" s="36">
        <v>3.53</v>
      </c>
      <c r="U94" s="36">
        <v>3.35</v>
      </c>
      <c r="V94" s="36">
        <v>3.45</v>
      </c>
      <c r="W94" s="36">
        <v>3.18</v>
      </c>
      <c r="X94" s="36">
        <v>3.29</v>
      </c>
      <c r="Y94" s="166">
        <v>3.17</v>
      </c>
      <c r="Z94" s="171">
        <v>3.414</v>
      </c>
      <c r="AA94" s="42">
        <v>0.16614585292580467</v>
      </c>
      <c r="AB94" s="35">
        <v>2.070796460176991</v>
      </c>
      <c r="AC94" s="36">
        <v>2.1108033240997233</v>
      </c>
      <c r="AD94" s="36">
        <v>2.1661971830985918</v>
      </c>
      <c r="AE94" s="36">
        <v>2.1270718232044197</v>
      </c>
      <c r="AF94" s="36">
        <v>2.101983002832861</v>
      </c>
      <c r="AG94" s="36">
        <v>2.226865671641791</v>
      </c>
      <c r="AH94" s="36">
        <v>2.255072463768116</v>
      </c>
      <c r="AI94" s="36">
        <v>2.393081761006289</v>
      </c>
      <c r="AJ94" s="36">
        <v>2.303951367781155</v>
      </c>
      <c r="AK94" s="166">
        <v>2.375394321766562</v>
      </c>
      <c r="AL94" s="171">
        <v>2.21312173793765</v>
      </c>
      <c r="AM94" s="42">
        <v>0.11623761331730936</v>
      </c>
      <c r="AN94" s="35">
        <v>4.8</v>
      </c>
      <c r="AO94" s="37">
        <v>5.01</v>
      </c>
      <c r="AP94" s="37">
        <v>5.03</v>
      </c>
      <c r="AQ94" s="37">
        <v>5.07</v>
      </c>
      <c r="AR94" s="37">
        <v>5.12</v>
      </c>
      <c r="AS94" s="37">
        <v>4.93</v>
      </c>
      <c r="AT94" s="37">
        <v>5</v>
      </c>
      <c r="AU94" s="37">
        <v>4.9</v>
      </c>
      <c r="AV94" s="36">
        <v>4.78</v>
      </c>
      <c r="AW94" s="166">
        <v>4.99</v>
      </c>
      <c r="AX94" s="171">
        <v>4.963</v>
      </c>
      <c r="AY94" s="42">
        <v>0.11055918475338014</v>
      </c>
      <c r="AZ94" s="35">
        <v>2.88</v>
      </c>
      <c r="BA94" s="37">
        <v>2.81</v>
      </c>
      <c r="BB94" s="37">
        <v>2.6</v>
      </c>
      <c r="BC94" s="37">
        <v>2.7</v>
      </c>
      <c r="BD94" s="37">
        <v>2.73</v>
      </c>
      <c r="BE94" s="37">
        <v>2.64</v>
      </c>
      <c r="BF94" s="37">
        <v>2.71</v>
      </c>
      <c r="BG94" s="37">
        <v>2.91</v>
      </c>
      <c r="BH94" s="36">
        <v>2.81</v>
      </c>
      <c r="BI94" s="166">
        <v>2.76</v>
      </c>
      <c r="BJ94" s="171">
        <v>2.755</v>
      </c>
      <c r="BK94" s="42">
        <v>0.09924716620640468</v>
      </c>
      <c r="BL94" s="35">
        <v>1.6666666666666667</v>
      </c>
      <c r="BM94" s="36">
        <v>1.782918149466192</v>
      </c>
      <c r="BN94" s="36">
        <v>1.9346153846153846</v>
      </c>
      <c r="BO94" s="36">
        <v>1.8777777777777778</v>
      </c>
      <c r="BP94" s="36">
        <v>1.8754578754578755</v>
      </c>
      <c r="BQ94" s="36">
        <v>1.8674242424242422</v>
      </c>
      <c r="BR94" s="36">
        <v>1.845018450184502</v>
      </c>
      <c r="BS94" s="36">
        <v>1.6838487972508591</v>
      </c>
      <c r="BT94" s="36">
        <v>1.701067615658363</v>
      </c>
      <c r="BU94" s="166">
        <v>1.8079710144927539</v>
      </c>
      <c r="BV94" s="171">
        <v>1.8042765973994617</v>
      </c>
      <c r="BW94" s="42">
        <v>0.09289551775409854</v>
      </c>
      <c r="BX94" s="9">
        <v>27.82</v>
      </c>
      <c r="BY94" s="9">
        <v>75.95</v>
      </c>
      <c r="BZ94" s="29">
        <v>47.629999999999995</v>
      </c>
      <c r="CA94" s="31">
        <v>0.627123107307439</v>
      </c>
      <c r="CB94" s="123">
        <v>5.4</v>
      </c>
      <c r="CC94" s="29">
        <v>42.23</v>
      </c>
      <c r="CD94" s="31">
        <v>0.5560236998025015</v>
      </c>
      <c r="CF94" s="49"/>
    </row>
    <row r="95" spans="1:84" ht="15">
      <c r="A95" s="56" t="s">
        <v>297</v>
      </c>
      <c r="B95" s="57">
        <v>1099</v>
      </c>
      <c r="C95" s="58" t="s">
        <v>298</v>
      </c>
      <c r="D95" s="33">
        <v>8.54</v>
      </c>
      <c r="E95" s="36">
        <v>8.18</v>
      </c>
      <c r="F95" s="36">
        <v>8.66</v>
      </c>
      <c r="G95" s="36">
        <v>8.4</v>
      </c>
      <c r="H95" s="36">
        <v>7.91</v>
      </c>
      <c r="I95" s="36">
        <v>8.59</v>
      </c>
      <c r="J95" s="36">
        <v>8.9</v>
      </c>
      <c r="K95" s="36">
        <v>8.58</v>
      </c>
      <c r="L95" s="36">
        <v>8.81</v>
      </c>
      <c r="M95" s="166">
        <v>7.72</v>
      </c>
      <c r="N95" s="171">
        <v>8.429</v>
      </c>
      <c r="O95" s="42">
        <v>0.38243227432372523</v>
      </c>
      <c r="P95" s="35">
        <v>3.87</v>
      </c>
      <c r="Q95" s="36">
        <v>3.36</v>
      </c>
      <c r="R95" s="36">
        <v>3.71</v>
      </c>
      <c r="S95" s="36">
        <v>3.78</v>
      </c>
      <c r="T95" s="36">
        <v>3.84</v>
      </c>
      <c r="U95" s="36">
        <v>3.54</v>
      </c>
      <c r="V95" s="36">
        <v>3.51</v>
      </c>
      <c r="W95" s="36">
        <v>3.33</v>
      </c>
      <c r="X95" s="36">
        <v>3.81</v>
      </c>
      <c r="Y95" s="166">
        <v>3.45</v>
      </c>
      <c r="Z95" s="171">
        <v>3.62</v>
      </c>
      <c r="AA95" s="42">
        <v>0.20542638584172296</v>
      </c>
      <c r="AB95" s="35">
        <v>2.2067183462532296</v>
      </c>
      <c r="AC95" s="36">
        <v>2.4345238095238093</v>
      </c>
      <c r="AD95" s="36">
        <v>2.334231805929919</v>
      </c>
      <c r="AE95" s="36">
        <v>2.2222222222222223</v>
      </c>
      <c r="AF95" s="36">
        <v>2.0598958333333335</v>
      </c>
      <c r="AG95" s="36">
        <v>2.426553672316384</v>
      </c>
      <c r="AH95" s="36">
        <v>2.535612535612536</v>
      </c>
      <c r="AI95" s="36">
        <v>2.5765765765765765</v>
      </c>
      <c r="AJ95" s="36">
        <v>2.3123359580052494</v>
      </c>
      <c r="AK95" s="166">
        <v>2.2376811594202897</v>
      </c>
      <c r="AL95" s="171">
        <v>2.334635191919355</v>
      </c>
      <c r="AM95" s="42">
        <v>0.1604621390242132</v>
      </c>
      <c r="AN95" s="35">
        <v>5.68</v>
      </c>
      <c r="AO95" s="37">
        <v>5.34</v>
      </c>
      <c r="AP95" s="37">
        <v>5.48</v>
      </c>
      <c r="AQ95" s="37">
        <v>5.51</v>
      </c>
      <c r="AR95" s="37">
        <v>5.37</v>
      </c>
      <c r="AS95" s="37">
        <v>5.78</v>
      </c>
      <c r="AT95" s="37">
        <v>5.57</v>
      </c>
      <c r="AU95" s="37">
        <v>5.46</v>
      </c>
      <c r="AV95" s="36">
        <v>5.26</v>
      </c>
      <c r="AW95" s="166">
        <v>5.59</v>
      </c>
      <c r="AX95" s="171">
        <v>5.504</v>
      </c>
      <c r="AY95" s="42">
        <v>0.15840875396690215</v>
      </c>
      <c r="AZ95" s="35">
        <v>3.14</v>
      </c>
      <c r="BA95" s="37">
        <v>2.94</v>
      </c>
      <c r="BB95" s="37">
        <v>2.99</v>
      </c>
      <c r="BC95" s="37">
        <v>2.93</v>
      </c>
      <c r="BD95" s="37">
        <v>2.99</v>
      </c>
      <c r="BE95" s="37">
        <v>2.91</v>
      </c>
      <c r="BF95" s="37">
        <v>3.01</v>
      </c>
      <c r="BG95" s="37">
        <v>3.04</v>
      </c>
      <c r="BH95" s="36">
        <v>2.77</v>
      </c>
      <c r="BI95" s="166">
        <v>3</v>
      </c>
      <c r="BJ95" s="171">
        <v>2.9719999999999995</v>
      </c>
      <c r="BK95" s="42">
        <v>0.09612491872560355</v>
      </c>
      <c r="BL95" s="35">
        <v>1.8089171974522291</v>
      </c>
      <c r="BM95" s="36">
        <v>1.816326530612245</v>
      </c>
      <c r="BN95" s="36">
        <v>1.8327759197324416</v>
      </c>
      <c r="BO95" s="36">
        <v>1.880546075085324</v>
      </c>
      <c r="BP95" s="36">
        <v>1.7959866220735785</v>
      </c>
      <c r="BQ95" s="36">
        <v>1.986254295532646</v>
      </c>
      <c r="BR95" s="36">
        <v>1.8504983388704321</v>
      </c>
      <c r="BS95" s="36">
        <v>1.7960526315789473</v>
      </c>
      <c r="BT95" s="36">
        <v>1.8989169675090252</v>
      </c>
      <c r="BU95" s="166">
        <v>1.8633333333333333</v>
      </c>
      <c r="BV95" s="171">
        <v>1.85296079117802</v>
      </c>
      <c r="BW95" s="42">
        <v>0.05862087269654674</v>
      </c>
      <c r="BX95" s="9">
        <v>34.62</v>
      </c>
      <c r="BY95" s="9">
        <v>69.72</v>
      </c>
      <c r="BZ95" s="29">
        <v>46.54</v>
      </c>
      <c r="CA95" s="31">
        <v>0.6675272518646013</v>
      </c>
      <c r="CB95" s="123">
        <v>20.82</v>
      </c>
      <c r="CC95" s="29">
        <v>25.72</v>
      </c>
      <c r="CD95" s="31">
        <v>0.3689041881812966</v>
      </c>
      <c r="CF95" s="49"/>
    </row>
    <row r="96" spans="1:84" ht="15">
      <c r="A96" s="56" t="s">
        <v>299</v>
      </c>
      <c r="B96" s="57">
        <v>1145</v>
      </c>
      <c r="C96" s="58" t="s">
        <v>300</v>
      </c>
      <c r="D96" s="33">
        <v>7.34</v>
      </c>
      <c r="E96" s="36">
        <v>7.67</v>
      </c>
      <c r="F96" s="36">
        <v>7.95</v>
      </c>
      <c r="G96" s="36">
        <v>8.23</v>
      </c>
      <c r="H96" s="36">
        <v>8.19</v>
      </c>
      <c r="I96" s="36">
        <v>7.99</v>
      </c>
      <c r="J96" s="36">
        <v>9.2</v>
      </c>
      <c r="K96" s="36">
        <v>8.46</v>
      </c>
      <c r="L96" s="36">
        <v>8.32</v>
      </c>
      <c r="M96" s="166">
        <v>7.39</v>
      </c>
      <c r="N96" s="171">
        <v>8.074</v>
      </c>
      <c r="O96" s="42">
        <v>0.5484766783252333</v>
      </c>
      <c r="P96" s="35">
        <v>3.09</v>
      </c>
      <c r="Q96" s="36">
        <v>3.02</v>
      </c>
      <c r="R96" s="36">
        <v>2.88</v>
      </c>
      <c r="S96" s="36">
        <v>2.84</v>
      </c>
      <c r="T96" s="36">
        <v>2.95</v>
      </c>
      <c r="U96" s="36">
        <v>3.03</v>
      </c>
      <c r="V96" s="36">
        <v>3.29</v>
      </c>
      <c r="W96" s="36">
        <v>2.99</v>
      </c>
      <c r="X96" s="36">
        <v>3.14</v>
      </c>
      <c r="Y96" s="166">
        <v>2.88</v>
      </c>
      <c r="Z96" s="171">
        <v>3.0109999999999997</v>
      </c>
      <c r="AA96" s="42">
        <v>0.136987428458086</v>
      </c>
      <c r="AB96" s="35">
        <v>2.3754045307443366</v>
      </c>
      <c r="AC96" s="36">
        <v>2.539735099337748</v>
      </c>
      <c r="AD96" s="36">
        <v>2.760416666666667</v>
      </c>
      <c r="AE96" s="36">
        <v>2.8978873239436624</v>
      </c>
      <c r="AF96" s="36">
        <v>2.7762711864406775</v>
      </c>
      <c r="AG96" s="36">
        <v>2.6369636963696372</v>
      </c>
      <c r="AH96" s="36">
        <v>2.796352583586626</v>
      </c>
      <c r="AI96" s="36">
        <v>2.82943143812709</v>
      </c>
      <c r="AJ96" s="36">
        <v>2.6496815286624202</v>
      </c>
      <c r="AK96" s="166">
        <v>2.5659722222222223</v>
      </c>
      <c r="AL96" s="171">
        <v>2.682811627610109</v>
      </c>
      <c r="AM96" s="42">
        <v>0.1588936761729709</v>
      </c>
      <c r="AN96" s="35">
        <v>5.67</v>
      </c>
      <c r="AO96" s="37">
        <v>5.45</v>
      </c>
      <c r="AP96" s="37">
        <v>5.46</v>
      </c>
      <c r="AQ96" s="37">
        <v>5.52</v>
      </c>
      <c r="AR96" s="37">
        <v>5.7</v>
      </c>
      <c r="AS96" s="37">
        <v>5.44</v>
      </c>
      <c r="AT96" s="37">
        <v>5.5</v>
      </c>
      <c r="AU96" s="37">
        <v>5.56</v>
      </c>
      <c r="AV96" s="36">
        <v>5.47</v>
      </c>
      <c r="AW96" s="166">
        <v>5.88</v>
      </c>
      <c r="AX96" s="171">
        <v>5.565</v>
      </c>
      <c r="AY96" s="42">
        <v>0.14284801558141874</v>
      </c>
      <c r="AZ96" s="35">
        <v>2.49</v>
      </c>
      <c r="BA96" s="37">
        <v>2.52</v>
      </c>
      <c r="BB96" s="37">
        <v>2.5</v>
      </c>
      <c r="BC96" s="37">
        <v>2.51</v>
      </c>
      <c r="BD96" s="37">
        <v>2.53</v>
      </c>
      <c r="BE96" s="37">
        <v>2.97</v>
      </c>
      <c r="BF96" s="37">
        <v>2.73</v>
      </c>
      <c r="BG96" s="37">
        <v>2.42</v>
      </c>
      <c r="BH96" s="36">
        <v>2.61</v>
      </c>
      <c r="BI96" s="166">
        <v>2.58</v>
      </c>
      <c r="BJ96" s="171">
        <v>2.586</v>
      </c>
      <c r="BK96" s="42">
        <v>0.15854897595941211</v>
      </c>
      <c r="BL96" s="35">
        <v>2.2771084337349397</v>
      </c>
      <c r="BM96" s="36">
        <v>2.1626984126984126</v>
      </c>
      <c r="BN96" s="36">
        <v>2.184</v>
      </c>
      <c r="BO96" s="36">
        <v>2.199203187250996</v>
      </c>
      <c r="BP96" s="36">
        <v>2.2529644268774707</v>
      </c>
      <c r="BQ96" s="36">
        <v>1.8316498316498318</v>
      </c>
      <c r="BR96" s="36">
        <v>2.0146520146520146</v>
      </c>
      <c r="BS96" s="36">
        <v>2.2975206611570247</v>
      </c>
      <c r="BT96" s="36">
        <v>2.0957854406130267</v>
      </c>
      <c r="BU96" s="166">
        <v>2.2790697674418605</v>
      </c>
      <c r="BV96" s="171">
        <v>2.1594652176075577</v>
      </c>
      <c r="BW96" s="42">
        <v>0.14553617443304329</v>
      </c>
      <c r="BX96" s="9">
        <v>26.49</v>
      </c>
      <c r="BY96" s="9">
        <v>80.72</v>
      </c>
      <c r="BZ96" s="29">
        <v>50.12</v>
      </c>
      <c r="CA96" s="31">
        <v>0.6209117938553023</v>
      </c>
      <c r="CB96" s="123">
        <v>18.83</v>
      </c>
      <c r="CC96" s="29">
        <v>31.29</v>
      </c>
      <c r="CD96" s="31">
        <v>0.3876362735381566</v>
      </c>
      <c r="CF96" s="49"/>
    </row>
    <row r="97" spans="1:84" ht="15">
      <c r="A97" s="56" t="s">
        <v>301</v>
      </c>
      <c r="B97" s="57">
        <v>1167</v>
      </c>
      <c r="C97" s="58" t="s">
        <v>302</v>
      </c>
      <c r="D97" s="33">
        <v>9.24</v>
      </c>
      <c r="E97" s="36">
        <v>8.14</v>
      </c>
      <c r="F97" s="36">
        <v>9.25</v>
      </c>
      <c r="G97" s="36">
        <v>8.83</v>
      </c>
      <c r="H97" s="36">
        <v>8.86</v>
      </c>
      <c r="I97" s="36">
        <v>8.78</v>
      </c>
      <c r="J97" s="36">
        <v>9.21</v>
      </c>
      <c r="K97" s="36">
        <v>9.46</v>
      </c>
      <c r="L97" s="36">
        <v>9.35</v>
      </c>
      <c r="M97" s="166">
        <v>9.01</v>
      </c>
      <c r="N97" s="171">
        <v>9.013000000000002</v>
      </c>
      <c r="O97" s="42">
        <v>0.38488237741475345</v>
      </c>
      <c r="P97" s="35">
        <v>2.73</v>
      </c>
      <c r="Q97" s="36">
        <v>2.85</v>
      </c>
      <c r="R97" s="36">
        <v>2.66</v>
      </c>
      <c r="S97" s="36">
        <v>2.78</v>
      </c>
      <c r="T97" s="36">
        <v>2.94</v>
      </c>
      <c r="U97" s="36">
        <v>2.74</v>
      </c>
      <c r="V97" s="36">
        <v>3.08</v>
      </c>
      <c r="W97" s="36">
        <v>2.78</v>
      </c>
      <c r="X97" s="36">
        <v>2.86</v>
      </c>
      <c r="Y97" s="166">
        <v>2.62</v>
      </c>
      <c r="Z97" s="171">
        <v>2.8040000000000003</v>
      </c>
      <c r="AA97" s="42">
        <v>0.1354990774876276</v>
      </c>
      <c r="AB97" s="35">
        <v>3.3846153846153846</v>
      </c>
      <c r="AC97" s="36">
        <v>2.856140350877193</v>
      </c>
      <c r="AD97" s="36">
        <v>3.477443609022556</v>
      </c>
      <c r="AE97" s="36">
        <v>3.1762589928057556</v>
      </c>
      <c r="AF97" s="36">
        <v>3.0136054421768708</v>
      </c>
      <c r="AG97" s="36">
        <v>3.204379562043795</v>
      </c>
      <c r="AH97" s="36">
        <v>2.9902597402597406</v>
      </c>
      <c r="AI97" s="36">
        <v>3.4028776978417272</v>
      </c>
      <c r="AJ97" s="36">
        <v>3.269230769230769</v>
      </c>
      <c r="AK97" s="166">
        <v>3.4389312977099236</v>
      </c>
      <c r="AL97" s="171">
        <v>3.2213742846583715</v>
      </c>
      <c r="AM97" s="42">
        <v>0.21267758663602412</v>
      </c>
      <c r="AN97" s="35">
        <v>6.35</v>
      </c>
      <c r="AO97" s="37">
        <v>6.27</v>
      </c>
      <c r="AP97" s="37">
        <v>6.69</v>
      </c>
      <c r="AQ97" s="37">
        <v>6.51</v>
      </c>
      <c r="AR97" s="37">
        <v>6.67</v>
      </c>
      <c r="AS97" s="37">
        <v>6.72</v>
      </c>
      <c r="AT97" s="37">
        <v>6.54</v>
      </c>
      <c r="AU97" s="37">
        <v>6.29</v>
      </c>
      <c r="AV97" s="36">
        <v>6.65</v>
      </c>
      <c r="AW97" s="166">
        <v>6.2</v>
      </c>
      <c r="AX97" s="171">
        <v>6.489</v>
      </c>
      <c r="AY97" s="42">
        <v>0.1960413788520727</v>
      </c>
      <c r="AZ97" s="35">
        <v>2.59</v>
      </c>
      <c r="BA97" s="37">
        <v>2.81</v>
      </c>
      <c r="BB97" s="37">
        <v>2.42</v>
      </c>
      <c r="BC97" s="37">
        <v>2.53</v>
      </c>
      <c r="BD97" s="37">
        <v>2.68</v>
      </c>
      <c r="BE97" s="37">
        <v>2.44</v>
      </c>
      <c r="BF97" s="37">
        <v>2.49</v>
      </c>
      <c r="BG97" s="37">
        <v>2.54</v>
      </c>
      <c r="BH97" s="36">
        <v>2.71</v>
      </c>
      <c r="BI97" s="166">
        <v>2.56</v>
      </c>
      <c r="BJ97" s="171">
        <v>2.577</v>
      </c>
      <c r="BK97" s="42">
        <v>0.12365273955719484</v>
      </c>
      <c r="BL97" s="35">
        <v>2.451737451737452</v>
      </c>
      <c r="BM97" s="36">
        <v>2.2313167259786475</v>
      </c>
      <c r="BN97" s="36">
        <v>2.764462809917356</v>
      </c>
      <c r="BO97" s="36">
        <v>2.573122529644269</v>
      </c>
      <c r="BP97" s="36">
        <v>2.4888059701492535</v>
      </c>
      <c r="BQ97" s="36">
        <v>2.7540983606557377</v>
      </c>
      <c r="BR97" s="36">
        <v>2.6265060240963853</v>
      </c>
      <c r="BS97" s="36">
        <v>2.4763779527559056</v>
      </c>
      <c r="BT97" s="36">
        <v>2.4538745387453877</v>
      </c>
      <c r="BU97" s="166">
        <v>2.421875</v>
      </c>
      <c r="BV97" s="171">
        <v>2.5242177363680396</v>
      </c>
      <c r="BW97" s="42">
        <v>0.1610474747701251</v>
      </c>
      <c r="BX97" s="9">
        <v>32.2</v>
      </c>
      <c r="BY97" s="9">
        <v>62.55</v>
      </c>
      <c r="BZ97" s="29">
        <v>44.580000000000005</v>
      </c>
      <c r="CA97" s="31">
        <v>0.7127098321342927</v>
      </c>
      <c r="CB97" s="123">
        <v>36.45</v>
      </c>
      <c r="CC97" s="29">
        <v>8.13</v>
      </c>
      <c r="CD97" s="31">
        <v>0.1299760191846523</v>
      </c>
      <c r="CF97" s="49"/>
    </row>
    <row r="98" spans="1:84" ht="15">
      <c r="A98" s="56" t="s">
        <v>303</v>
      </c>
      <c r="B98" s="57">
        <v>1168</v>
      </c>
      <c r="C98" s="58" t="s">
        <v>304</v>
      </c>
      <c r="D98" s="33">
        <v>7.66</v>
      </c>
      <c r="E98" s="36">
        <v>7.1</v>
      </c>
      <c r="F98" s="36">
        <v>7.7</v>
      </c>
      <c r="G98" s="36">
        <v>7.88</v>
      </c>
      <c r="H98" s="36">
        <v>7.56</v>
      </c>
      <c r="I98" s="36">
        <v>7.85</v>
      </c>
      <c r="J98" s="36">
        <v>7.19</v>
      </c>
      <c r="K98" s="36">
        <v>7.55</v>
      </c>
      <c r="L98" s="36">
        <v>7.73</v>
      </c>
      <c r="M98" s="166">
        <v>7.97</v>
      </c>
      <c r="N98" s="171">
        <v>7.619</v>
      </c>
      <c r="O98" s="42">
        <v>0.2841928140463063</v>
      </c>
      <c r="P98" s="35">
        <v>3.57</v>
      </c>
      <c r="Q98" s="36">
        <v>3.22</v>
      </c>
      <c r="R98" s="36">
        <v>3.5</v>
      </c>
      <c r="S98" s="36">
        <v>3.33</v>
      </c>
      <c r="T98" s="36">
        <v>3.71</v>
      </c>
      <c r="U98" s="36">
        <v>3.42</v>
      </c>
      <c r="V98" s="36">
        <v>3.16</v>
      </c>
      <c r="W98" s="36">
        <v>3.31</v>
      </c>
      <c r="X98" s="36">
        <v>3.25</v>
      </c>
      <c r="Y98" s="166">
        <v>3.69</v>
      </c>
      <c r="Z98" s="171">
        <v>3.4159999999999995</v>
      </c>
      <c r="AA98" s="42">
        <v>0.1950612439437758</v>
      </c>
      <c r="AB98" s="35">
        <v>2.145658263305322</v>
      </c>
      <c r="AC98" s="36">
        <v>2.2049689440993787</v>
      </c>
      <c r="AD98" s="36">
        <v>2.2</v>
      </c>
      <c r="AE98" s="36">
        <v>2.3663663663663663</v>
      </c>
      <c r="AF98" s="36">
        <v>2.0377358490566038</v>
      </c>
      <c r="AG98" s="36">
        <v>2.2953216374269005</v>
      </c>
      <c r="AH98" s="36">
        <v>2.2753164556962027</v>
      </c>
      <c r="AI98" s="36">
        <v>2.280966767371601</v>
      </c>
      <c r="AJ98" s="36">
        <v>2.3784615384615386</v>
      </c>
      <c r="AK98" s="166">
        <v>2.1598915989159893</v>
      </c>
      <c r="AL98" s="171">
        <v>2.2344687420699905</v>
      </c>
      <c r="AM98" s="42">
        <v>0.10534377612763478</v>
      </c>
      <c r="AN98" s="35">
        <v>4.93</v>
      </c>
      <c r="AO98" s="37">
        <v>5.58</v>
      </c>
      <c r="AP98" s="37">
        <v>5.11</v>
      </c>
      <c r="AQ98" s="37">
        <v>5.15</v>
      </c>
      <c r="AR98" s="37">
        <v>4.72</v>
      </c>
      <c r="AS98" s="37">
        <v>5.11</v>
      </c>
      <c r="AT98" s="37">
        <v>5.04</v>
      </c>
      <c r="AU98" s="37">
        <v>4.85</v>
      </c>
      <c r="AV98" s="36">
        <v>4.93</v>
      </c>
      <c r="AW98" s="166">
        <v>5.19</v>
      </c>
      <c r="AX98" s="171">
        <v>5.061</v>
      </c>
      <c r="AY98" s="42">
        <v>0.2343525359604948</v>
      </c>
      <c r="AZ98" s="35">
        <v>2.95</v>
      </c>
      <c r="BA98" s="37">
        <v>3.07</v>
      </c>
      <c r="BB98" s="37">
        <v>3.07</v>
      </c>
      <c r="BC98" s="37">
        <v>2.91</v>
      </c>
      <c r="BD98" s="37">
        <v>2.91</v>
      </c>
      <c r="BE98" s="37">
        <v>3.1</v>
      </c>
      <c r="BF98" s="37">
        <v>2.92</v>
      </c>
      <c r="BG98" s="37">
        <v>2.87</v>
      </c>
      <c r="BH98" s="36">
        <v>2.95</v>
      </c>
      <c r="BI98" s="166">
        <v>3.05</v>
      </c>
      <c r="BJ98" s="171">
        <v>2.98</v>
      </c>
      <c r="BK98" s="42">
        <v>0.0835330939076083</v>
      </c>
      <c r="BL98" s="35">
        <v>1.671186440677966</v>
      </c>
      <c r="BM98" s="36">
        <v>1.8175895765472314</v>
      </c>
      <c r="BN98" s="36">
        <v>1.664495114006515</v>
      </c>
      <c r="BO98" s="36">
        <v>1.7697594501718212</v>
      </c>
      <c r="BP98" s="36">
        <v>1.6219931271477661</v>
      </c>
      <c r="BQ98" s="36">
        <v>1.6483870967741936</v>
      </c>
      <c r="BR98" s="36">
        <v>1.726027397260274</v>
      </c>
      <c r="BS98" s="36">
        <v>1.6898954703832751</v>
      </c>
      <c r="BT98" s="36">
        <v>1.671186440677966</v>
      </c>
      <c r="BU98" s="166">
        <v>1.7016393442622952</v>
      </c>
      <c r="BV98" s="171">
        <v>1.6982159457909305</v>
      </c>
      <c r="BW98" s="42">
        <v>0.05879727753121685</v>
      </c>
      <c r="BX98" s="9">
        <v>32.3</v>
      </c>
      <c r="BY98" s="9">
        <v>78.81</v>
      </c>
      <c r="BZ98" s="29">
        <v>52.17</v>
      </c>
      <c r="CA98" s="31">
        <v>0.6619718309859155</v>
      </c>
      <c r="CB98" s="123">
        <v>20.66</v>
      </c>
      <c r="CC98" s="29">
        <v>31.51</v>
      </c>
      <c r="CD98" s="31">
        <v>0.39982235756883644</v>
      </c>
      <c r="CF98" s="49"/>
    </row>
    <row r="99" spans="1:84" ht="15">
      <c r="A99" s="56" t="s">
        <v>305</v>
      </c>
      <c r="B99" s="57">
        <v>1170</v>
      </c>
      <c r="C99" s="58" t="s">
        <v>306</v>
      </c>
      <c r="D99" s="33">
        <v>7.7</v>
      </c>
      <c r="E99" s="36">
        <v>6.89</v>
      </c>
      <c r="F99" s="36">
        <v>7.07</v>
      </c>
      <c r="G99" s="36">
        <v>7.78</v>
      </c>
      <c r="H99" s="36">
        <v>7.16</v>
      </c>
      <c r="I99" s="36">
        <v>7.52</v>
      </c>
      <c r="J99" s="36">
        <v>6.97</v>
      </c>
      <c r="K99" s="36">
        <v>7.16</v>
      </c>
      <c r="L99" s="36">
        <v>7.4</v>
      </c>
      <c r="M99" s="166">
        <v>7.31</v>
      </c>
      <c r="N99" s="171">
        <v>7.296000000000001</v>
      </c>
      <c r="O99" s="42">
        <v>0.3014483556284619</v>
      </c>
      <c r="P99" s="35">
        <v>3.4</v>
      </c>
      <c r="Q99" s="36">
        <v>3.07</v>
      </c>
      <c r="R99" s="36">
        <v>3.26</v>
      </c>
      <c r="S99" s="36">
        <v>3.67</v>
      </c>
      <c r="T99" s="36">
        <v>3.23</v>
      </c>
      <c r="U99" s="36">
        <v>3.4</v>
      </c>
      <c r="V99" s="36">
        <v>3.33</v>
      </c>
      <c r="W99" s="36">
        <v>3.35</v>
      </c>
      <c r="X99" s="36">
        <v>3.57</v>
      </c>
      <c r="Y99" s="166">
        <v>3.51</v>
      </c>
      <c r="Z99" s="171">
        <v>3.379</v>
      </c>
      <c r="AA99" s="42">
        <v>0.17457567604527827</v>
      </c>
      <c r="AB99" s="35">
        <v>2.264705882352941</v>
      </c>
      <c r="AC99" s="36">
        <v>2.244299674267101</v>
      </c>
      <c r="AD99" s="36">
        <v>2.168711656441718</v>
      </c>
      <c r="AE99" s="36">
        <v>2.119891008174387</v>
      </c>
      <c r="AF99" s="36">
        <v>2.21671826625387</v>
      </c>
      <c r="AG99" s="36">
        <v>2.211764705882353</v>
      </c>
      <c r="AH99" s="36">
        <v>2.093093093093093</v>
      </c>
      <c r="AI99" s="36">
        <v>2.1373134328358208</v>
      </c>
      <c r="AJ99" s="36">
        <v>2.0728291316526612</v>
      </c>
      <c r="AK99" s="166">
        <v>2.0826210826210825</v>
      </c>
      <c r="AL99" s="171">
        <v>2.1611947933575024</v>
      </c>
      <c r="AM99" s="42">
        <v>0.07009051601643221</v>
      </c>
      <c r="AN99" s="35">
        <v>4.55</v>
      </c>
      <c r="AO99" s="37">
        <v>4.61</v>
      </c>
      <c r="AP99" s="37">
        <v>4.7</v>
      </c>
      <c r="AQ99" s="37">
        <v>4.81</v>
      </c>
      <c r="AR99" s="37">
        <v>4.84</v>
      </c>
      <c r="AS99" s="37">
        <v>4.47</v>
      </c>
      <c r="AT99" s="37">
        <v>4.37</v>
      </c>
      <c r="AU99" s="37">
        <v>4.56</v>
      </c>
      <c r="AV99" s="36">
        <v>4.59</v>
      </c>
      <c r="AW99" s="166">
        <v>4.67</v>
      </c>
      <c r="AX99" s="171">
        <v>4.617</v>
      </c>
      <c r="AY99" s="42">
        <v>0.14445683707520707</v>
      </c>
      <c r="AZ99" s="35">
        <v>2.78</v>
      </c>
      <c r="BA99" s="37">
        <v>2.88</v>
      </c>
      <c r="BB99" s="37">
        <v>2.92</v>
      </c>
      <c r="BC99" s="37">
        <v>3</v>
      </c>
      <c r="BD99" s="37">
        <v>2.82</v>
      </c>
      <c r="BE99" s="37">
        <v>2.61</v>
      </c>
      <c r="BF99" s="37">
        <v>2.72</v>
      </c>
      <c r="BG99" s="37">
        <v>2.72</v>
      </c>
      <c r="BH99" s="36">
        <v>2.71</v>
      </c>
      <c r="BI99" s="166">
        <v>2.81</v>
      </c>
      <c r="BJ99" s="171">
        <v>2.7969999999999997</v>
      </c>
      <c r="BK99" s="42">
        <v>0.11479934184867664</v>
      </c>
      <c r="BL99" s="35">
        <v>1.6366906474820144</v>
      </c>
      <c r="BM99" s="36">
        <v>1.6006944444444446</v>
      </c>
      <c r="BN99" s="36">
        <v>1.6095890410958904</v>
      </c>
      <c r="BO99" s="36">
        <v>1.6033333333333333</v>
      </c>
      <c r="BP99" s="36">
        <v>1.7163120567375887</v>
      </c>
      <c r="BQ99" s="36">
        <v>1.7126436781609196</v>
      </c>
      <c r="BR99" s="36">
        <v>1.6066176470588234</v>
      </c>
      <c r="BS99" s="36">
        <v>1.676470588235294</v>
      </c>
      <c r="BT99" s="36">
        <v>1.6937269372693726</v>
      </c>
      <c r="BU99" s="166">
        <v>1.6619217081850532</v>
      </c>
      <c r="BV99" s="171">
        <v>1.6518000082002735</v>
      </c>
      <c r="BW99" s="42">
        <v>0.04636211551441518</v>
      </c>
      <c r="BX99" s="9">
        <v>26.43</v>
      </c>
      <c r="BY99" s="9">
        <v>48.52</v>
      </c>
      <c r="BZ99" s="29">
        <v>31.299999999999997</v>
      </c>
      <c r="CA99" s="31">
        <v>0.6450948062654575</v>
      </c>
      <c r="CB99" s="123">
        <v>23.45</v>
      </c>
      <c r="CC99" s="29">
        <v>7.85</v>
      </c>
      <c r="CD99" s="31">
        <v>0.1617889530090684</v>
      </c>
      <c r="CF99" s="49"/>
    </row>
    <row r="100" spans="1:84" ht="15">
      <c r="A100" s="56" t="s">
        <v>307</v>
      </c>
      <c r="B100" s="57">
        <v>1182</v>
      </c>
      <c r="C100" s="58" t="s">
        <v>308</v>
      </c>
      <c r="D100" s="33">
        <v>9.13</v>
      </c>
      <c r="E100" s="36">
        <v>8.41</v>
      </c>
      <c r="F100" s="36">
        <v>8.92</v>
      </c>
      <c r="G100" s="36">
        <v>8.25</v>
      </c>
      <c r="H100" s="36">
        <v>8.16</v>
      </c>
      <c r="I100" s="36">
        <v>8.64</v>
      </c>
      <c r="J100" s="36">
        <v>8.58</v>
      </c>
      <c r="K100" s="36">
        <v>6.61</v>
      </c>
      <c r="L100" s="36">
        <v>8.58</v>
      </c>
      <c r="M100" s="166">
        <v>8.87</v>
      </c>
      <c r="N100" s="171">
        <v>8.415000000000001</v>
      </c>
      <c r="O100" s="42">
        <v>0.7014785971233932</v>
      </c>
      <c r="P100" s="35">
        <v>3.14</v>
      </c>
      <c r="Q100" s="36">
        <v>3.01</v>
      </c>
      <c r="R100" s="36">
        <v>3.07</v>
      </c>
      <c r="S100" s="36">
        <v>3.02</v>
      </c>
      <c r="T100" s="36">
        <v>2.91</v>
      </c>
      <c r="U100" s="36">
        <v>3.03</v>
      </c>
      <c r="V100" s="36">
        <v>3.04</v>
      </c>
      <c r="W100" s="36">
        <v>3.11</v>
      </c>
      <c r="X100" s="36">
        <v>3.07</v>
      </c>
      <c r="Y100" s="166">
        <v>3.13</v>
      </c>
      <c r="Z100" s="171">
        <v>3.053</v>
      </c>
      <c r="AA100" s="42">
        <v>0.0678314905564708</v>
      </c>
      <c r="AB100" s="35">
        <v>2.907643312101911</v>
      </c>
      <c r="AC100" s="36">
        <v>2.7940199335548175</v>
      </c>
      <c r="AD100" s="36">
        <v>2.9055374592833876</v>
      </c>
      <c r="AE100" s="36">
        <v>2.7317880794701987</v>
      </c>
      <c r="AF100" s="36">
        <v>2.804123711340206</v>
      </c>
      <c r="AG100" s="36">
        <v>2.851485148514852</v>
      </c>
      <c r="AH100" s="36">
        <v>2.8223684210526314</v>
      </c>
      <c r="AI100" s="36">
        <v>2.1254019292604505</v>
      </c>
      <c r="AJ100" s="36">
        <v>2.7947882736156355</v>
      </c>
      <c r="AK100" s="166">
        <v>2.8338658146964857</v>
      </c>
      <c r="AL100" s="171">
        <v>2.7571022082890577</v>
      </c>
      <c r="AM100" s="42">
        <v>0.22814136558727094</v>
      </c>
      <c r="AN100" s="35">
        <v>5.98</v>
      </c>
      <c r="AO100" s="37">
        <v>5.8</v>
      </c>
      <c r="AP100" s="37">
        <v>5.76</v>
      </c>
      <c r="AQ100" s="37">
        <v>5.67</v>
      </c>
      <c r="AR100" s="37">
        <v>5.33</v>
      </c>
      <c r="AS100" s="37">
        <v>5.46</v>
      </c>
      <c r="AT100" s="37">
        <v>5.91</v>
      </c>
      <c r="AU100" s="37">
        <v>6.01</v>
      </c>
      <c r="AV100" s="36">
        <v>5.43</v>
      </c>
      <c r="AW100" s="166">
        <v>5.38</v>
      </c>
      <c r="AX100" s="171">
        <v>5.673</v>
      </c>
      <c r="AY100" s="42">
        <v>0.257252578002408</v>
      </c>
      <c r="AZ100" s="35">
        <v>2.69</v>
      </c>
      <c r="BA100" s="37">
        <v>2.66</v>
      </c>
      <c r="BB100" s="37">
        <v>2.53</v>
      </c>
      <c r="BC100" s="37">
        <v>2.65</v>
      </c>
      <c r="BD100" s="37">
        <v>2.64</v>
      </c>
      <c r="BE100" s="37">
        <v>2.55</v>
      </c>
      <c r="BF100" s="37">
        <v>2.69</v>
      </c>
      <c r="BG100" s="37">
        <v>2.75</v>
      </c>
      <c r="BH100" s="36">
        <v>2.68</v>
      </c>
      <c r="BI100" s="166">
        <v>2.52</v>
      </c>
      <c r="BJ100" s="171">
        <v>2.636</v>
      </c>
      <c r="BK100" s="42">
        <v>0.07720103626247618</v>
      </c>
      <c r="BL100" s="35">
        <v>2.2230483271375467</v>
      </c>
      <c r="BM100" s="36">
        <v>2.180451127819549</v>
      </c>
      <c r="BN100" s="36">
        <v>2.2766798418972334</v>
      </c>
      <c r="BO100" s="36">
        <v>2.139622641509434</v>
      </c>
      <c r="BP100" s="36">
        <v>2.018939393939394</v>
      </c>
      <c r="BQ100" s="36">
        <v>2.1411764705882352</v>
      </c>
      <c r="BR100" s="36">
        <v>2.197026022304833</v>
      </c>
      <c r="BS100" s="36">
        <v>2.1854545454545455</v>
      </c>
      <c r="BT100" s="36">
        <v>2.026119402985074</v>
      </c>
      <c r="BU100" s="166">
        <v>2.134920634920635</v>
      </c>
      <c r="BV100" s="171">
        <v>2.1523438408556483</v>
      </c>
      <c r="BW100" s="42">
        <v>0.08073334954807751</v>
      </c>
      <c r="BX100" s="9">
        <v>29.72</v>
      </c>
      <c r="BY100" s="9">
        <v>54.93</v>
      </c>
      <c r="BZ100" s="29">
        <v>36.730000000000004</v>
      </c>
      <c r="CA100" s="31">
        <v>0.6686692153650101</v>
      </c>
      <c r="CB100" s="123">
        <v>27.53</v>
      </c>
      <c r="CC100" s="29">
        <v>9.2</v>
      </c>
      <c r="CD100" s="31">
        <v>0.16748589113417076</v>
      </c>
      <c r="CF100" s="49"/>
    </row>
    <row r="101" spans="1:84" ht="15">
      <c r="A101" s="59" t="s">
        <v>309</v>
      </c>
      <c r="B101" s="57">
        <v>1232</v>
      </c>
      <c r="C101" s="58" t="s">
        <v>310</v>
      </c>
      <c r="D101" s="33">
        <v>9.26</v>
      </c>
      <c r="E101" s="36">
        <v>9.74</v>
      </c>
      <c r="F101" s="36">
        <v>8.97</v>
      </c>
      <c r="G101" s="36">
        <v>9.5</v>
      </c>
      <c r="H101" s="36">
        <v>9.54</v>
      </c>
      <c r="I101" s="36">
        <v>9.7</v>
      </c>
      <c r="J101" s="36">
        <v>9.22</v>
      </c>
      <c r="K101" s="36">
        <v>9.25</v>
      </c>
      <c r="L101" s="36">
        <v>9.19</v>
      </c>
      <c r="M101" s="166">
        <v>8.86</v>
      </c>
      <c r="N101" s="171">
        <v>9.322999999999999</v>
      </c>
      <c r="O101" s="42">
        <v>0.2926905836849013</v>
      </c>
      <c r="P101" s="35">
        <v>2.9</v>
      </c>
      <c r="Q101" s="36">
        <v>3.34</v>
      </c>
      <c r="R101" s="36">
        <v>2.95</v>
      </c>
      <c r="S101" s="36">
        <v>3.19</v>
      </c>
      <c r="T101" s="36">
        <v>3.08</v>
      </c>
      <c r="U101" s="36">
        <v>3.15</v>
      </c>
      <c r="V101" s="36">
        <v>3.05</v>
      </c>
      <c r="W101" s="36">
        <v>2.89</v>
      </c>
      <c r="X101" s="36">
        <v>2.98</v>
      </c>
      <c r="Y101" s="166">
        <v>3.01</v>
      </c>
      <c r="Z101" s="171">
        <v>3.054</v>
      </c>
      <c r="AA101" s="42">
        <v>0.1410437284438121</v>
      </c>
      <c r="AB101" s="35">
        <v>3.193103448275862</v>
      </c>
      <c r="AC101" s="36">
        <v>2.9161676646706587</v>
      </c>
      <c r="AD101" s="36">
        <v>3.040677966101695</v>
      </c>
      <c r="AE101" s="36">
        <v>2.9780564263322886</v>
      </c>
      <c r="AF101" s="36">
        <v>3.097402597402597</v>
      </c>
      <c r="AG101" s="36">
        <v>3.079365079365079</v>
      </c>
      <c r="AH101" s="36">
        <v>3.0229508196721318</v>
      </c>
      <c r="AI101" s="36">
        <v>3.2006920415224913</v>
      </c>
      <c r="AJ101" s="36">
        <v>3.0838926174496644</v>
      </c>
      <c r="AK101" s="166">
        <v>2.9435215946843853</v>
      </c>
      <c r="AL101" s="171">
        <v>3.0555830255476852</v>
      </c>
      <c r="AM101" s="42">
        <v>0.0956708426678437</v>
      </c>
      <c r="AN101" s="35">
        <v>6.51</v>
      </c>
      <c r="AO101" s="37">
        <v>6.04</v>
      </c>
      <c r="AP101" s="37">
        <v>6.28</v>
      </c>
      <c r="AQ101" s="37">
        <v>6.31</v>
      </c>
      <c r="AR101" s="37">
        <v>6.07</v>
      </c>
      <c r="AS101" s="37">
        <v>6.53</v>
      </c>
      <c r="AT101" s="37">
        <v>6.6</v>
      </c>
      <c r="AU101" s="37">
        <v>6.24</v>
      </c>
      <c r="AV101" s="36">
        <v>6.24</v>
      </c>
      <c r="AW101" s="166">
        <v>6.12</v>
      </c>
      <c r="AX101" s="171">
        <v>6.2940000000000005</v>
      </c>
      <c r="AY101" s="42">
        <v>0.19642357858010792</v>
      </c>
      <c r="AZ101" s="35">
        <v>2.67</v>
      </c>
      <c r="BA101" s="37">
        <v>2.79</v>
      </c>
      <c r="BB101" s="37">
        <v>2.69</v>
      </c>
      <c r="BC101" s="37">
        <v>2.63</v>
      </c>
      <c r="BD101" s="37">
        <v>2.55</v>
      </c>
      <c r="BE101" s="37">
        <v>2.82</v>
      </c>
      <c r="BF101" s="37">
        <v>2.75</v>
      </c>
      <c r="BG101" s="37">
        <v>2.64</v>
      </c>
      <c r="BH101" s="36">
        <v>2.48</v>
      </c>
      <c r="BI101" s="166">
        <v>2.41</v>
      </c>
      <c r="BJ101" s="171">
        <v>2.6430000000000002</v>
      </c>
      <c r="BK101" s="42">
        <v>0.1320816245946133</v>
      </c>
      <c r="BL101" s="35">
        <v>2.438202247191011</v>
      </c>
      <c r="BM101" s="36">
        <v>2.164874551971326</v>
      </c>
      <c r="BN101" s="36">
        <v>2.3345724907063197</v>
      </c>
      <c r="BO101" s="36">
        <v>2.3992395437262357</v>
      </c>
      <c r="BP101" s="36">
        <v>2.3803921568627455</v>
      </c>
      <c r="BQ101" s="36">
        <v>2.315602836879433</v>
      </c>
      <c r="BR101" s="36">
        <v>2.4</v>
      </c>
      <c r="BS101" s="36">
        <v>2.3636363636363638</v>
      </c>
      <c r="BT101" s="36">
        <v>2.5161290322580645</v>
      </c>
      <c r="BU101" s="166">
        <v>2.5394190871369293</v>
      </c>
      <c r="BV101" s="171">
        <v>2.385206831036843</v>
      </c>
      <c r="BW101" s="42">
        <v>0.10571956797936229</v>
      </c>
      <c r="BX101" s="9">
        <v>31.97</v>
      </c>
      <c r="BY101" s="9">
        <v>56.81</v>
      </c>
      <c r="BZ101" s="29">
        <v>37.449999999999996</v>
      </c>
      <c r="CA101" s="31">
        <v>0.6592149269494806</v>
      </c>
      <c r="CB101" s="123">
        <v>14.37</v>
      </c>
      <c r="CC101" s="29">
        <v>23.08</v>
      </c>
      <c r="CD101" s="31">
        <v>0.40626650237634215</v>
      </c>
      <c r="CF101" s="49"/>
    </row>
    <row r="102" spans="1:84" ht="15">
      <c r="A102" s="59" t="s">
        <v>311</v>
      </c>
      <c r="B102" s="57">
        <v>1234</v>
      </c>
      <c r="C102" s="58" t="s">
        <v>312</v>
      </c>
      <c r="D102" s="33">
        <v>7.46</v>
      </c>
      <c r="E102" s="36">
        <v>7.82</v>
      </c>
      <c r="F102" s="36">
        <v>7.8</v>
      </c>
      <c r="G102" s="36">
        <v>7.35</v>
      </c>
      <c r="H102" s="36">
        <v>7.62</v>
      </c>
      <c r="I102" s="36">
        <v>7.36</v>
      </c>
      <c r="J102" s="36">
        <v>7.7</v>
      </c>
      <c r="K102" s="36">
        <v>7.53</v>
      </c>
      <c r="L102" s="36">
        <v>7.7</v>
      </c>
      <c r="M102" s="166">
        <v>7.03</v>
      </c>
      <c r="N102" s="171">
        <v>7.537000000000001</v>
      </c>
      <c r="O102" s="42">
        <v>0.2446335127400521</v>
      </c>
      <c r="P102" s="35">
        <v>3.49</v>
      </c>
      <c r="Q102" s="36">
        <v>3.63</v>
      </c>
      <c r="R102" s="36">
        <v>3.46</v>
      </c>
      <c r="S102" s="36">
        <v>3.54</v>
      </c>
      <c r="T102" s="36">
        <v>3.45</v>
      </c>
      <c r="U102" s="36">
        <v>3.61</v>
      </c>
      <c r="V102" s="36">
        <v>3.36</v>
      </c>
      <c r="W102" s="36">
        <v>3.54</v>
      </c>
      <c r="X102" s="36">
        <v>3.4</v>
      </c>
      <c r="Y102" s="166">
        <v>3.59</v>
      </c>
      <c r="Z102" s="171">
        <v>3.5069999999999992</v>
      </c>
      <c r="AA102" s="42">
        <v>0.09043720964787595</v>
      </c>
      <c r="AB102" s="35">
        <v>2.137535816618911</v>
      </c>
      <c r="AC102" s="36">
        <v>2.154269972451791</v>
      </c>
      <c r="AD102" s="36">
        <v>2.254335260115607</v>
      </c>
      <c r="AE102" s="36">
        <v>2.0762711864406778</v>
      </c>
      <c r="AF102" s="36">
        <v>2.208695652173913</v>
      </c>
      <c r="AG102" s="36">
        <v>2.038781163434903</v>
      </c>
      <c r="AH102" s="36">
        <v>2.291666666666667</v>
      </c>
      <c r="AI102" s="36">
        <v>2.1271186440677967</v>
      </c>
      <c r="AJ102" s="36">
        <v>2.264705882352941</v>
      </c>
      <c r="AK102" s="166">
        <v>1.9582172701949863</v>
      </c>
      <c r="AL102" s="171">
        <v>2.1511597514518193</v>
      </c>
      <c r="AM102" s="42">
        <v>0.1068892405627033</v>
      </c>
      <c r="AN102" s="35">
        <v>4.99</v>
      </c>
      <c r="AO102" s="37">
        <v>5.22</v>
      </c>
      <c r="AP102" s="37">
        <v>5.18</v>
      </c>
      <c r="AQ102" s="37">
        <v>5.28</v>
      </c>
      <c r="AR102" s="37">
        <v>4.87</v>
      </c>
      <c r="AS102" s="37">
        <v>5.52</v>
      </c>
      <c r="AT102" s="37">
        <v>4.76</v>
      </c>
      <c r="AU102" s="37">
        <v>4.81</v>
      </c>
      <c r="AV102" s="36">
        <v>5.12</v>
      </c>
      <c r="AW102" s="166">
        <v>5.25</v>
      </c>
      <c r="AX102" s="171">
        <v>5.1</v>
      </c>
      <c r="AY102" s="42">
        <v>0.23972206128486998</v>
      </c>
      <c r="AZ102" s="35">
        <v>2.58</v>
      </c>
      <c r="BA102" s="37">
        <v>2.8</v>
      </c>
      <c r="BB102" s="37">
        <v>2.83</v>
      </c>
      <c r="BC102" s="37">
        <v>2.6</v>
      </c>
      <c r="BD102" s="37">
        <v>2.67</v>
      </c>
      <c r="BE102" s="37">
        <v>2.67</v>
      </c>
      <c r="BF102" s="37">
        <v>2.81</v>
      </c>
      <c r="BG102" s="37">
        <v>2.73</v>
      </c>
      <c r="BH102" s="36">
        <v>2.75</v>
      </c>
      <c r="BI102" s="166">
        <v>2.64</v>
      </c>
      <c r="BJ102" s="171">
        <v>2.7079999999999997</v>
      </c>
      <c r="BK102" s="42">
        <v>0.08916900308465765</v>
      </c>
      <c r="BL102" s="35">
        <v>1.934108527131783</v>
      </c>
      <c r="BM102" s="36">
        <v>1.8642857142857143</v>
      </c>
      <c r="BN102" s="36">
        <v>1.8303886925795052</v>
      </c>
      <c r="BO102" s="36">
        <v>2.0307692307692307</v>
      </c>
      <c r="BP102" s="36">
        <v>1.8239700374531835</v>
      </c>
      <c r="BQ102" s="36">
        <v>2.0674157303370784</v>
      </c>
      <c r="BR102" s="36">
        <v>1.693950177935943</v>
      </c>
      <c r="BS102" s="36">
        <v>1.7619047619047619</v>
      </c>
      <c r="BT102" s="36">
        <v>1.8618181818181818</v>
      </c>
      <c r="BU102" s="166">
        <v>1.9886363636363635</v>
      </c>
      <c r="BV102" s="171">
        <v>1.8857247417851746</v>
      </c>
      <c r="BW102" s="42">
        <v>0.11878882280831883</v>
      </c>
      <c r="BX102" s="9">
        <v>29.36</v>
      </c>
      <c r="BY102" s="9">
        <v>78.87</v>
      </c>
      <c r="BZ102" s="29">
        <v>51.67</v>
      </c>
      <c r="CA102" s="31">
        <v>0.6551286927855965</v>
      </c>
      <c r="CB102" s="123">
        <v>40.02</v>
      </c>
      <c r="CC102" s="29">
        <v>11.65</v>
      </c>
      <c r="CD102" s="31">
        <v>0.14771142386205147</v>
      </c>
      <c r="CF102" s="49"/>
    </row>
    <row r="103" spans="1:84" ht="15">
      <c r="A103" s="59" t="s">
        <v>313</v>
      </c>
      <c r="B103" s="57">
        <v>1243</v>
      </c>
      <c r="C103" s="58" t="s">
        <v>314</v>
      </c>
      <c r="D103" s="33">
        <v>8.61</v>
      </c>
      <c r="E103" s="36">
        <v>7.93</v>
      </c>
      <c r="F103" s="36">
        <v>8.63</v>
      </c>
      <c r="G103" s="36">
        <v>7.91</v>
      </c>
      <c r="H103" s="36">
        <v>8.67</v>
      </c>
      <c r="I103" s="36">
        <v>8.23</v>
      </c>
      <c r="J103" s="36">
        <v>8.07</v>
      </c>
      <c r="K103" s="36">
        <v>8.69</v>
      </c>
      <c r="L103" s="36">
        <v>8.97</v>
      </c>
      <c r="M103" s="166">
        <v>8.13</v>
      </c>
      <c r="N103" s="171">
        <v>8.384</v>
      </c>
      <c r="O103" s="42">
        <v>0.3723857020766476</v>
      </c>
      <c r="P103" s="35">
        <v>3.05</v>
      </c>
      <c r="Q103" s="36">
        <v>2.8</v>
      </c>
      <c r="R103" s="36">
        <v>3.06</v>
      </c>
      <c r="S103" s="36">
        <v>2.78</v>
      </c>
      <c r="T103" s="36">
        <v>3.03</v>
      </c>
      <c r="U103" s="36">
        <v>2.89</v>
      </c>
      <c r="V103" s="36">
        <v>3.11</v>
      </c>
      <c r="W103" s="36">
        <v>2.97</v>
      </c>
      <c r="X103" s="36">
        <v>2.63</v>
      </c>
      <c r="Y103" s="166">
        <v>2.71</v>
      </c>
      <c r="Z103" s="171">
        <v>2.9029999999999996</v>
      </c>
      <c r="AA103" s="42">
        <v>0.16580108564180698</v>
      </c>
      <c r="AB103" s="35">
        <v>2.822950819672131</v>
      </c>
      <c r="AC103" s="36">
        <v>2.8321428571428573</v>
      </c>
      <c r="AD103" s="36">
        <v>2.820261437908497</v>
      </c>
      <c r="AE103" s="36">
        <v>2.8453237410071943</v>
      </c>
      <c r="AF103" s="36">
        <v>2.8613861386138617</v>
      </c>
      <c r="AG103" s="36">
        <v>2.847750865051903</v>
      </c>
      <c r="AH103" s="36">
        <v>2.594855305466238</v>
      </c>
      <c r="AI103" s="36">
        <v>2.9259259259259256</v>
      </c>
      <c r="AJ103" s="36">
        <v>3.4106463878327</v>
      </c>
      <c r="AK103" s="166">
        <v>3.0000000000000004</v>
      </c>
      <c r="AL103" s="171">
        <v>2.8961243478621306</v>
      </c>
      <c r="AM103" s="42">
        <v>0.20776719526395476</v>
      </c>
      <c r="AN103" s="35">
        <v>5.51</v>
      </c>
      <c r="AO103" s="37">
        <v>5.83</v>
      </c>
      <c r="AP103" s="37">
        <v>5.31</v>
      </c>
      <c r="AQ103" s="37">
        <v>5.66</v>
      </c>
      <c r="AR103" s="37">
        <v>5.38</v>
      </c>
      <c r="AS103" s="37">
        <v>5.78</v>
      </c>
      <c r="AT103" s="37">
        <v>6.04</v>
      </c>
      <c r="AU103" s="37">
        <v>5.76</v>
      </c>
      <c r="AV103" s="36">
        <v>5.66</v>
      </c>
      <c r="AW103" s="166">
        <v>5.74</v>
      </c>
      <c r="AX103" s="171">
        <v>5.667</v>
      </c>
      <c r="AY103" s="42">
        <v>0.2178200072435069</v>
      </c>
      <c r="AZ103" s="35">
        <v>2.64</v>
      </c>
      <c r="BA103" s="37">
        <v>2.54</v>
      </c>
      <c r="BB103" s="37">
        <v>2.51</v>
      </c>
      <c r="BC103" s="37">
        <v>2.66</v>
      </c>
      <c r="BD103" s="37">
        <v>2.8</v>
      </c>
      <c r="BE103" s="37">
        <v>2.75</v>
      </c>
      <c r="BF103" s="37">
        <v>2.59</v>
      </c>
      <c r="BG103" s="37">
        <v>2.81</v>
      </c>
      <c r="BH103" s="36">
        <v>2.69</v>
      </c>
      <c r="BI103" s="166">
        <v>2.68</v>
      </c>
      <c r="BJ103" s="171">
        <v>2.667</v>
      </c>
      <c r="BK103" s="42">
        <v>0.10176770935158239</v>
      </c>
      <c r="BL103" s="35">
        <v>2.087121212121212</v>
      </c>
      <c r="BM103" s="36">
        <v>2.295275590551181</v>
      </c>
      <c r="BN103" s="36">
        <v>2.1155378486055776</v>
      </c>
      <c r="BO103" s="36">
        <v>2.1278195488721803</v>
      </c>
      <c r="BP103" s="36">
        <v>1.9214285714285715</v>
      </c>
      <c r="BQ103" s="36">
        <v>2.101818181818182</v>
      </c>
      <c r="BR103" s="36">
        <v>2.3320463320463323</v>
      </c>
      <c r="BS103" s="36">
        <v>2.0498220640569396</v>
      </c>
      <c r="BT103" s="36">
        <v>2.104089219330855</v>
      </c>
      <c r="BU103" s="166">
        <v>2.1417910447761193</v>
      </c>
      <c r="BV103" s="171">
        <v>2.1276749613607153</v>
      </c>
      <c r="BW103" s="42">
        <v>0.11627187302703787</v>
      </c>
      <c r="BX103" s="9">
        <v>29.26</v>
      </c>
      <c r="BY103" s="9">
        <v>65.03</v>
      </c>
      <c r="BZ103" s="29">
        <v>44.980000000000004</v>
      </c>
      <c r="CA103" s="31">
        <v>0.6916807627248962</v>
      </c>
      <c r="CB103" s="123">
        <v>22.48</v>
      </c>
      <c r="CC103" s="29">
        <v>22.5</v>
      </c>
      <c r="CD103" s="31">
        <v>0.3459941565431339</v>
      </c>
      <c r="CF103" s="49"/>
    </row>
    <row r="104" spans="1:84" ht="15">
      <c r="A104" s="59" t="s">
        <v>315</v>
      </c>
      <c r="B104" s="57">
        <v>1247</v>
      </c>
      <c r="C104" s="58" t="s">
        <v>316</v>
      </c>
      <c r="D104" s="33">
        <v>8.86</v>
      </c>
      <c r="E104" s="36">
        <v>9.41</v>
      </c>
      <c r="F104" s="36">
        <v>8.25</v>
      </c>
      <c r="G104" s="36">
        <v>8.48</v>
      </c>
      <c r="H104" s="36">
        <v>8.28</v>
      </c>
      <c r="I104" s="36">
        <v>8.96</v>
      </c>
      <c r="J104" s="36">
        <v>9.33</v>
      </c>
      <c r="K104" s="36">
        <v>8.82</v>
      </c>
      <c r="L104" s="36">
        <v>9.04</v>
      </c>
      <c r="M104" s="166">
        <v>9.14</v>
      </c>
      <c r="N104" s="171">
        <v>8.857000000000001</v>
      </c>
      <c r="O104" s="42">
        <v>0.4080590915813639</v>
      </c>
      <c r="P104" s="35">
        <v>3.43</v>
      </c>
      <c r="Q104" s="36">
        <v>3.71</v>
      </c>
      <c r="R104" s="36">
        <v>3.38</v>
      </c>
      <c r="S104" s="36">
        <v>3.05</v>
      </c>
      <c r="T104" s="36">
        <v>3.08</v>
      </c>
      <c r="U104" s="36">
        <v>3.16</v>
      </c>
      <c r="V104" s="36">
        <v>3.51</v>
      </c>
      <c r="W104" s="36">
        <v>3.18</v>
      </c>
      <c r="X104" s="36">
        <v>3.56</v>
      </c>
      <c r="Y104" s="166">
        <v>3.45</v>
      </c>
      <c r="Z104" s="171">
        <v>3.351</v>
      </c>
      <c r="AA104" s="42">
        <v>0.22223361081929335</v>
      </c>
      <c r="AB104" s="35">
        <v>2.583090379008746</v>
      </c>
      <c r="AC104" s="36">
        <v>2.536388140161725</v>
      </c>
      <c r="AD104" s="36">
        <v>2.440828402366864</v>
      </c>
      <c r="AE104" s="36">
        <v>2.7803278688524595</v>
      </c>
      <c r="AF104" s="36">
        <v>2.688311688311688</v>
      </c>
      <c r="AG104" s="36">
        <v>2.8354430379746836</v>
      </c>
      <c r="AH104" s="36">
        <v>2.6581196581196584</v>
      </c>
      <c r="AI104" s="36">
        <v>2.7735849056603774</v>
      </c>
      <c r="AJ104" s="36">
        <v>2.5393258426966288</v>
      </c>
      <c r="AK104" s="166">
        <v>2.6492753623188405</v>
      </c>
      <c r="AL104" s="171">
        <v>2.6484695285471673</v>
      </c>
      <c r="AM104" s="42">
        <v>0.1254080438004341</v>
      </c>
      <c r="AN104" s="35">
        <v>6.05</v>
      </c>
      <c r="AO104" s="37">
        <v>6.06</v>
      </c>
      <c r="AP104" s="37">
        <v>6.04</v>
      </c>
      <c r="AQ104" s="37">
        <v>5.91</v>
      </c>
      <c r="AR104" s="37">
        <v>6.21</v>
      </c>
      <c r="AS104" s="37">
        <v>6.29</v>
      </c>
      <c r="AT104" s="37">
        <v>6.04</v>
      </c>
      <c r="AU104" s="37">
        <v>6.25</v>
      </c>
      <c r="AV104" s="36">
        <v>5.99</v>
      </c>
      <c r="AW104" s="166">
        <v>6.12</v>
      </c>
      <c r="AX104" s="171">
        <v>6.096</v>
      </c>
      <c r="AY104" s="42">
        <v>0.12038826077876412</v>
      </c>
      <c r="AZ104" s="35">
        <v>2.57</v>
      </c>
      <c r="BA104" s="37">
        <v>2.61</v>
      </c>
      <c r="BB104" s="37">
        <v>2.6</v>
      </c>
      <c r="BC104" s="37">
        <v>2.71</v>
      </c>
      <c r="BD104" s="37">
        <v>2.48</v>
      </c>
      <c r="BE104" s="37">
        <v>2.56</v>
      </c>
      <c r="BF104" s="37">
        <v>2.62</v>
      </c>
      <c r="BG104" s="37">
        <v>2.61</v>
      </c>
      <c r="BH104" s="36">
        <v>2.64</v>
      </c>
      <c r="BI104" s="166">
        <v>2.7</v>
      </c>
      <c r="BJ104" s="171">
        <v>2.61</v>
      </c>
      <c r="BK104" s="42">
        <v>0.06683312551922212</v>
      </c>
      <c r="BL104" s="35">
        <v>2.3540856031128405</v>
      </c>
      <c r="BM104" s="36">
        <v>2.32183908045977</v>
      </c>
      <c r="BN104" s="36">
        <v>2.323076923076923</v>
      </c>
      <c r="BO104" s="36">
        <v>2.180811808118081</v>
      </c>
      <c r="BP104" s="36">
        <v>2.504032258064516</v>
      </c>
      <c r="BQ104" s="36">
        <v>2.45703125</v>
      </c>
      <c r="BR104" s="36">
        <v>2.3053435114503817</v>
      </c>
      <c r="BS104" s="36">
        <v>2.3946360153256707</v>
      </c>
      <c r="BT104" s="36">
        <v>2.268939393939394</v>
      </c>
      <c r="BU104" s="166">
        <v>2.2666666666666666</v>
      </c>
      <c r="BV104" s="171">
        <v>2.3376462510214244</v>
      </c>
      <c r="BW104" s="42">
        <v>0.09505351818918685</v>
      </c>
      <c r="BX104" s="9">
        <v>35.43</v>
      </c>
      <c r="BY104" s="9">
        <v>66.43</v>
      </c>
      <c r="BZ104" s="29">
        <v>39.2</v>
      </c>
      <c r="CA104" s="31">
        <v>0.5900948366701791</v>
      </c>
      <c r="CB104" s="123">
        <v>17.72</v>
      </c>
      <c r="CC104" s="29">
        <v>21.48</v>
      </c>
      <c r="CD104" s="31">
        <v>0.32334788499172057</v>
      </c>
      <c r="CF104" s="49"/>
    </row>
    <row r="105" spans="1:84" ht="15">
      <c r="A105" s="59" t="s">
        <v>317</v>
      </c>
      <c r="B105" s="57">
        <v>1248</v>
      </c>
      <c r="C105" s="58" t="s">
        <v>318</v>
      </c>
      <c r="D105" s="33">
        <v>8.55</v>
      </c>
      <c r="E105" s="36">
        <v>8.13</v>
      </c>
      <c r="F105" s="36">
        <v>8.01</v>
      </c>
      <c r="G105" s="36">
        <v>8.37</v>
      </c>
      <c r="H105" s="36">
        <v>7.93</v>
      </c>
      <c r="I105" s="36">
        <v>8.37</v>
      </c>
      <c r="J105" s="36">
        <v>8.2</v>
      </c>
      <c r="K105" s="36">
        <v>8.11</v>
      </c>
      <c r="L105" s="36">
        <v>8.01</v>
      </c>
      <c r="M105" s="166">
        <v>8.28</v>
      </c>
      <c r="N105" s="171">
        <v>8.196</v>
      </c>
      <c r="O105" s="42">
        <v>0.19568682462891807</v>
      </c>
      <c r="P105" s="35">
        <v>3.23</v>
      </c>
      <c r="Q105" s="36">
        <v>3.22</v>
      </c>
      <c r="R105" s="36">
        <v>3.31</v>
      </c>
      <c r="S105" s="36">
        <v>3.36</v>
      </c>
      <c r="T105" s="36">
        <v>3.32</v>
      </c>
      <c r="U105" s="36">
        <v>3.54</v>
      </c>
      <c r="V105" s="36">
        <v>3.5</v>
      </c>
      <c r="W105" s="36">
        <v>3.37</v>
      </c>
      <c r="X105" s="36">
        <v>3.17</v>
      </c>
      <c r="Y105" s="166">
        <v>3.06</v>
      </c>
      <c r="Z105" s="171">
        <v>3.308</v>
      </c>
      <c r="AA105" s="42">
        <v>0.14596803303006758</v>
      </c>
      <c r="AB105" s="35">
        <v>2.647058823529412</v>
      </c>
      <c r="AC105" s="36">
        <v>2.5248447204968945</v>
      </c>
      <c r="AD105" s="36">
        <v>2.419939577039275</v>
      </c>
      <c r="AE105" s="36">
        <v>2.4910714285714284</v>
      </c>
      <c r="AF105" s="36">
        <v>2.38855421686747</v>
      </c>
      <c r="AG105" s="36">
        <v>2.364406779661017</v>
      </c>
      <c r="AH105" s="36">
        <v>2.3428571428571425</v>
      </c>
      <c r="AI105" s="36">
        <v>2.406528189910979</v>
      </c>
      <c r="AJ105" s="36">
        <v>2.526813880126183</v>
      </c>
      <c r="AK105" s="166">
        <v>2.705882352941176</v>
      </c>
      <c r="AL105" s="171">
        <v>2.481795711200098</v>
      </c>
      <c r="AM105" s="42">
        <v>0.12145509245624228</v>
      </c>
      <c r="AN105" s="35">
        <v>5.42</v>
      </c>
      <c r="AO105" s="37">
        <v>4.95</v>
      </c>
      <c r="AP105" s="37">
        <v>5.17</v>
      </c>
      <c r="AQ105" s="37">
        <v>5.5</v>
      </c>
      <c r="AR105" s="37">
        <v>4.84</v>
      </c>
      <c r="AS105" s="37">
        <v>5.31</v>
      </c>
      <c r="AT105" s="37">
        <v>5.2</v>
      </c>
      <c r="AU105" s="37">
        <v>5.26</v>
      </c>
      <c r="AV105" s="36">
        <v>5.18</v>
      </c>
      <c r="AW105" s="166">
        <v>5.27</v>
      </c>
      <c r="AX105" s="171">
        <v>5.209999999999999</v>
      </c>
      <c r="AY105" s="42">
        <v>0.19759667113707188</v>
      </c>
      <c r="AZ105" s="35">
        <v>2.91</v>
      </c>
      <c r="BA105" s="37">
        <v>3.06</v>
      </c>
      <c r="BB105" s="37">
        <v>2.75</v>
      </c>
      <c r="BC105" s="37">
        <v>2.85</v>
      </c>
      <c r="BD105" s="37">
        <v>2.79</v>
      </c>
      <c r="BE105" s="37">
        <v>2.81</v>
      </c>
      <c r="BF105" s="37">
        <v>2.78</v>
      </c>
      <c r="BG105" s="37">
        <v>2.88</v>
      </c>
      <c r="BH105" s="36">
        <v>2.72</v>
      </c>
      <c r="BI105" s="166">
        <v>2.79</v>
      </c>
      <c r="BJ105" s="171">
        <v>2.8339999999999996</v>
      </c>
      <c r="BK105" s="42">
        <v>0.09811557810393082</v>
      </c>
      <c r="BL105" s="35">
        <v>1.8625429553264603</v>
      </c>
      <c r="BM105" s="36">
        <v>1.6176470588235294</v>
      </c>
      <c r="BN105" s="36">
        <v>1.88</v>
      </c>
      <c r="BO105" s="36">
        <v>1.9298245614035088</v>
      </c>
      <c r="BP105" s="36">
        <v>1.7347670250896057</v>
      </c>
      <c r="BQ105" s="36">
        <v>1.889679715302491</v>
      </c>
      <c r="BR105" s="36">
        <v>1.8705035971223023</v>
      </c>
      <c r="BS105" s="36">
        <v>1.8263888888888888</v>
      </c>
      <c r="BT105" s="36">
        <v>1.904411764705882</v>
      </c>
      <c r="BU105" s="166">
        <v>1.8888888888888886</v>
      </c>
      <c r="BV105" s="171">
        <v>1.840465445555156</v>
      </c>
      <c r="BW105" s="42">
        <v>0.09475822128729092</v>
      </c>
      <c r="BX105" s="9">
        <v>31.07</v>
      </c>
      <c r="BY105" s="9">
        <v>71.5</v>
      </c>
      <c r="BZ105" s="29">
        <v>48.870000000000005</v>
      </c>
      <c r="CA105" s="31">
        <v>0.6834965034965036</v>
      </c>
      <c r="CB105" s="123">
        <v>22.94</v>
      </c>
      <c r="CC105" s="29">
        <v>25.93</v>
      </c>
      <c r="CD105" s="31">
        <v>0.3626573426573427</v>
      </c>
      <c r="CF105" s="49"/>
    </row>
    <row r="106" spans="1:84" ht="15">
      <c r="A106" s="59" t="s">
        <v>319</v>
      </c>
      <c r="B106" s="57">
        <v>1251</v>
      </c>
      <c r="C106" s="58" t="s">
        <v>320</v>
      </c>
      <c r="D106" s="33">
        <v>9.1</v>
      </c>
      <c r="E106" s="36">
        <v>8.86</v>
      </c>
      <c r="F106" s="36">
        <v>8.43</v>
      </c>
      <c r="G106" s="36">
        <v>9.01</v>
      </c>
      <c r="H106" s="36">
        <v>9.19</v>
      </c>
      <c r="I106" s="36">
        <v>9.1</v>
      </c>
      <c r="J106" s="36">
        <v>8.87</v>
      </c>
      <c r="K106" s="36">
        <v>8.86</v>
      </c>
      <c r="L106" s="36">
        <v>8.44</v>
      </c>
      <c r="M106" s="166">
        <v>9.45</v>
      </c>
      <c r="N106" s="171">
        <v>8.931</v>
      </c>
      <c r="O106" s="42">
        <v>0.3172258221239885</v>
      </c>
      <c r="P106" s="35">
        <v>2.5</v>
      </c>
      <c r="Q106" s="36">
        <v>2.9</v>
      </c>
      <c r="R106" s="36">
        <v>2.8</v>
      </c>
      <c r="S106" s="36">
        <v>3.12</v>
      </c>
      <c r="T106" s="36">
        <v>2.66</v>
      </c>
      <c r="U106" s="36">
        <v>2.9</v>
      </c>
      <c r="V106" s="36">
        <v>2.98</v>
      </c>
      <c r="W106" s="36">
        <v>2.88</v>
      </c>
      <c r="X106" s="36">
        <v>2.64</v>
      </c>
      <c r="Y106" s="166">
        <v>2.76</v>
      </c>
      <c r="Z106" s="171">
        <v>2.814</v>
      </c>
      <c r="AA106" s="42">
        <v>0.18136519327956477</v>
      </c>
      <c r="AB106" s="35">
        <v>3.6399999999999997</v>
      </c>
      <c r="AC106" s="36">
        <v>3.0551724137931036</v>
      </c>
      <c r="AD106" s="36">
        <v>3.0107142857142857</v>
      </c>
      <c r="AE106" s="36">
        <v>2.8878205128205128</v>
      </c>
      <c r="AF106" s="36">
        <v>3.4548872180451125</v>
      </c>
      <c r="AG106" s="36">
        <v>3.1379310344827585</v>
      </c>
      <c r="AH106" s="36">
        <v>2.9765100671140936</v>
      </c>
      <c r="AI106" s="36">
        <v>3.076388888888889</v>
      </c>
      <c r="AJ106" s="36">
        <v>3.196969696969697</v>
      </c>
      <c r="AK106" s="166">
        <v>3.4239130434782608</v>
      </c>
      <c r="AL106" s="171">
        <v>3.1860307161306713</v>
      </c>
      <c r="AM106" s="42">
        <v>0.24269378871494898</v>
      </c>
      <c r="AN106" s="35">
        <v>6.32</v>
      </c>
      <c r="AO106" s="37">
        <v>6.4</v>
      </c>
      <c r="AP106" s="37">
        <v>5.37</v>
      </c>
      <c r="AQ106" s="37">
        <v>6.2</v>
      </c>
      <c r="AR106" s="37">
        <v>5.88</v>
      </c>
      <c r="AS106" s="37">
        <v>6.49</v>
      </c>
      <c r="AT106" s="37">
        <v>6.22</v>
      </c>
      <c r="AU106" s="37">
        <v>6.32</v>
      </c>
      <c r="AV106" s="36">
        <v>6.31</v>
      </c>
      <c r="AW106" s="166">
        <v>6.14</v>
      </c>
      <c r="AX106" s="171">
        <v>6.165</v>
      </c>
      <c r="AY106" s="42">
        <v>0.3245595305778148</v>
      </c>
      <c r="AZ106" s="35">
        <v>2.44</v>
      </c>
      <c r="BA106" s="37">
        <v>2.38</v>
      </c>
      <c r="BB106" s="37">
        <v>2.25</v>
      </c>
      <c r="BC106" s="37">
        <v>2.29</v>
      </c>
      <c r="BD106" s="37">
        <v>2.43</v>
      </c>
      <c r="BE106" s="37">
        <v>2.38</v>
      </c>
      <c r="BF106" s="37">
        <v>2.33</v>
      </c>
      <c r="BG106" s="37">
        <v>2.33</v>
      </c>
      <c r="BH106" s="36">
        <v>2.39</v>
      </c>
      <c r="BI106" s="166">
        <v>2.41</v>
      </c>
      <c r="BJ106" s="171">
        <v>2.363</v>
      </c>
      <c r="BK106" s="42">
        <v>0.06165315167216751</v>
      </c>
      <c r="BL106" s="35">
        <v>2.5901639344262297</v>
      </c>
      <c r="BM106" s="36">
        <v>2.689075630252101</v>
      </c>
      <c r="BN106" s="36">
        <v>2.3866666666666667</v>
      </c>
      <c r="BO106" s="36">
        <v>2.7074235807860263</v>
      </c>
      <c r="BP106" s="36">
        <v>2.4197530864197527</v>
      </c>
      <c r="BQ106" s="36">
        <v>2.726890756302521</v>
      </c>
      <c r="BR106" s="36">
        <v>2.669527896995708</v>
      </c>
      <c r="BS106" s="36">
        <v>2.7124463519313307</v>
      </c>
      <c r="BT106" s="36">
        <v>2.6401673640167362</v>
      </c>
      <c r="BU106" s="166">
        <v>2.5477178423236513</v>
      </c>
      <c r="BV106" s="171">
        <v>2.6089833110120724</v>
      </c>
      <c r="BW106" s="42">
        <v>0.12233402347683868</v>
      </c>
      <c r="BX106" s="9">
        <v>26.7</v>
      </c>
      <c r="BY106" s="9">
        <v>73.61</v>
      </c>
      <c r="BZ106" s="29">
        <v>48.32</v>
      </c>
      <c r="CA106" s="31">
        <v>0.6564325499252819</v>
      </c>
      <c r="CB106" s="123">
        <v>6.93</v>
      </c>
      <c r="CC106" s="29">
        <v>41.39</v>
      </c>
      <c r="CD106" s="31">
        <v>0.5622877326450211</v>
      </c>
      <c r="CF106" s="49"/>
    </row>
    <row r="107" spans="1:84" ht="15">
      <c r="A107" s="59" t="s">
        <v>321</v>
      </c>
      <c r="B107" s="57">
        <v>1255</v>
      </c>
      <c r="C107" s="58" t="s">
        <v>322</v>
      </c>
      <c r="D107" s="33">
        <v>8.23</v>
      </c>
      <c r="E107" s="36">
        <v>8.02</v>
      </c>
      <c r="F107" s="36">
        <v>7.36</v>
      </c>
      <c r="G107" s="36">
        <v>8.15</v>
      </c>
      <c r="H107" s="36">
        <v>7.93</v>
      </c>
      <c r="I107" s="36">
        <v>8.01</v>
      </c>
      <c r="J107" s="36">
        <v>7.93</v>
      </c>
      <c r="K107" s="36">
        <v>8.45</v>
      </c>
      <c r="L107" s="36">
        <v>8.38</v>
      </c>
      <c r="M107" s="166">
        <v>7.46</v>
      </c>
      <c r="N107" s="171">
        <v>7.991999999999999</v>
      </c>
      <c r="O107" s="42">
        <v>0.3548332941913735</v>
      </c>
      <c r="P107" s="35">
        <v>3.93</v>
      </c>
      <c r="Q107" s="36">
        <v>3.47</v>
      </c>
      <c r="R107" s="36">
        <v>3.75</v>
      </c>
      <c r="S107" s="36">
        <v>3.87</v>
      </c>
      <c r="T107" s="36">
        <v>3.55</v>
      </c>
      <c r="U107" s="36">
        <v>3.9</v>
      </c>
      <c r="V107" s="36">
        <v>3.68</v>
      </c>
      <c r="W107" s="36">
        <v>3.9</v>
      </c>
      <c r="X107" s="36">
        <v>3.81</v>
      </c>
      <c r="Y107" s="166">
        <v>3.45</v>
      </c>
      <c r="Z107" s="171">
        <v>3.7310000000000003</v>
      </c>
      <c r="AA107" s="42">
        <v>0.18411650900688767</v>
      </c>
      <c r="AB107" s="35">
        <v>2.094147582697201</v>
      </c>
      <c r="AC107" s="36">
        <v>2.311239193083573</v>
      </c>
      <c r="AD107" s="36">
        <v>1.9626666666666668</v>
      </c>
      <c r="AE107" s="36">
        <v>2.1059431524547803</v>
      </c>
      <c r="AF107" s="36">
        <v>2.2338028169014086</v>
      </c>
      <c r="AG107" s="36">
        <v>2.0538461538461537</v>
      </c>
      <c r="AH107" s="36">
        <v>2.1548913043478257</v>
      </c>
      <c r="AI107" s="36">
        <v>2.1666666666666665</v>
      </c>
      <c r="AJ107" s="36">
        <v>2.1994750656167983</v>
      </c>
      <c r="AK107" s="166">
        <v>2.1623188405797102</v>
      </c>
      <c r="AL107" s="171">
        <v>2.1444997442860787</v>
      </c>
      <c r="AM107" s="42">
        <v>0.09719370018839696</v>
      </c>
      <c r="AN107" s="35">
        <v>5.23</v>
      </c>
      <c r="AO107" s="37">
        <v>5.55</v>
      </c>
      <c r="AP107" s="37">
        <v>4.84</v>
      </c>
      <c r="AQ107" s="37">
        <v>4.96</v>
      </c>
      <c r="AR107" s="37">
        <v>5.02</v>
      </c>
      <c r="AS107" s="37">
        <v>5.02</v>
      </c>
      <c r="AT107" s="37">
        <v>4.85</v>
      </c>
      <c r="AU107" s="37">
        <v>5.12</v>
      </c>
      <c r="AV107" s="36">
        <v>5.4</v>
      </c>
      <c r="AW107" s="166">
        <v>5.09</v>
      </c>
      <c r="AX107" s="171">
        <v>5.108</v>
      </c>
      <c r="AY107" s="42">
        <v>0.22894929084359714</v>
      </c>
      <c r="AZ107" s="35">
        <v>2.72</v>
      </c>
      <c r="BA107" s="37">
        <v>2.82</v>
      </c>
      <c r="BB107" s="37">
        <v>2.94</v>
      </c>
      <c r="BC107" s="37">
        <v>2.83</v>
      </c>
      <c r="BD107" s="37">
        <v>2.88</v>
      </c>
      <c r="BE107" s="37">
        <v>2.83</v>
      </c>
      <c r="BF107" s="37">
        <v>2.66</v>
      </c>
      <c r="BG107" s="37">
        <v>2.78</v>
      </c>
      <c r="BH107" s="36">
        <v>2.84</v>
      </c>
      <c r="BI107" s="166">
        <v>2.79</v>
      </c>
      <c r="BJ107" s="171">
        <v>2.809</v>
      </c>
      <c r="BK107" s="42">
        <v>0.07852105167120145</v>
      </c>
      <c r="BL107" s="35">
        <v>1.9227941176470589</v>
      </c>
      <c r="BM107" s="36">
        <v>1.9680851063829787</v>
      </c>
      <c r="BN107" s="36">
        <v>1.6462585034013606</v>
      </c>
      <c r="BO107" s="36">
        <v>1.7526501766784452</v>
      </c>
      <c r="BP107" s="36">
        <v>1.7430555555555556</v>
      </c>
      <c r="BQ107" s="36">
        <v>1.7738515901060068</v>
      </c>
      <c r="BR107" s="36">
        <v>1.8233082706766914</v>
      </c>
      <c r="BS107" s="36">
        <v>1.841726618705036</v>
      </c>
      <c r="BT107" s="36">
        <v>1.9014084507042255</v>
      </c>
      <c r="BU107" s="166">
        <v>1.8243727598566308</v>
      </c>
      <c r="BV107" s="171">
        <v>1.8197511149713985</v>
      </c>
      <c r="BW107" s="42">
        <v>0.09568285984680708</v>
      </c>
      <c r="BX107" s="9">
        <v>32.25</v>
      </c>
      <c r="BY107" s="9">
        <v>66.67</v>
      </c>
      <c r="BZ107" s="29">
        <v>53.97</v>
      </c>
      <c r="CA107" s="31">
        <v>0.8095095245237738</v>
      </c>
      <c r="CB107" s="123">
        <v>26.98</v>
      </c>
      <c r="CC107" s="29">
        <v>26.99</v>
      </c>
      <c r="CD107" s="31">
        <v>0.40482975851207437</v>
      </c>
      <c r="CF107" s="49"/>
    </row>
    <row r="108" spans="1:84" ht="15">
      <c r="A108" s="59" t="s">
        <v>323</v>
      </c>
      <c r="B108" s="57">
        <v>1256</v>
      </c>
      <c r="C108" s="58" t="s">
        <v>324</v>
      </c>
      <c r="D108" s="33">
        <v>9.06</v>
      </c>
      <c r="E108" s="36">
        <v>8.56</v>
      </c>
      <c r="F108" s="36">
        <v>9.07</v>
      </c>
      <c r="G108" s="36">
        <v>8.09</v>
      </c>
      <c r="H108" s="36">
        <v>8.8</v>
      </c>
      <c r="I108" s="36">
        <v>8.87</v>
      </c>
      <c r="J108" s="36">
        <v>8.91</v>
      </c>
      <c r="K108" s="36">
        <v>9.02</v>
      </c>
      <c r="L108" s="36">
        <v>8.51</v>
      </c>
      <c r="M108" s="166">
        <v>8.9</v>
      </c>
      <c r="N108" s="171">
        <v>8.779</v>
      </c>
      <c r="O108" s="42">
        <v>0.3086331875292226</v>
      </c>
      <c r="P108" s="35">
        <v>2.91</v>
      </c>
      <c r="Q108" s="36">
        <v>2.75</v>
      </c>
      <c r="R108" s="36">
        <v>2.8</v>
      </c>
      <c r="S108" s="36">
        <v>2.63</v>
      </c>
      <c r="T108" s="36">
        <v>2.75</v>
      </c>
      <c r="U108" s="36">
        <v>2.77</v>
      </c>
      <c r="V108" s="36">
        <v>2.94</v>
      </c>
      <c r="W108" s="36">
        <v>2.6</v>
      </c>
      <c r="X108" s="36">
        <v>2.5</v>
      </c>
      <c r="Y108" s="166">
        <v>2.57</v>
      </c>
      <c r="Z108" s="171">
        <v>2.7220000000000004</v>
      </c>
      <c r="AA108" s="42">
        <v>0.1447449864800471</v>
      </c>
      <c r="AB108" s="35">
        <v>3.11340206185567</v>
      </c>
      <c r="AC108" s="36">
        <v>3.112727272727273</v>
      </c>
      <c r="AD108" s="36">
        <v>3.2392857142857148</v>
      </c>
      <c r="AE108" s="36">
        <v>3.076045627376426</v>
      </c>
      <c r="AF108" s="36">
        <v>3.2</v>
      </c>
      <c r="AG108" s="36">
        <v>3.2021660649819492</v>
      </c>
      <c r="AH108" s="36">
        <v>3.0306122448979593</v>
      </c>
      <c r="AI108" s="36">
        <v>3.469230769230769</v>
      </c>
      <c r="AJ108" s="36">
        <v>3.404</v>
      </c>
      <c r="AK108" s="166">
        <v>3.4630350194552535</v>
      </c>
      <c r="AL108" s="171">
        <v>3.2310504774811015</v>
      </c>
      <c r="AM108" s="42">
        <v>0.16137189487994177</v>
      </c>
      <c r="AN108" s="35">
        <v>6.03</v>
      </c>
      <c r="AO108" s="37">
        <v>6.02</v>
      </c>
      <c r="AP108" s="37">
        <v>5.75</v>
      </c>
      <c r="AQ108" s="37">
        <v>5.22</v>
      </c>
      <c r="AR108" s="37">
        <v>5.67</v>
      </c>
      <c r="AS108" s="37">
        <v>5.66</v>
      </c>
      <c r="AT108" s="37">
        <v>5.73</v>
      </c>
      <c r="AU108" s="37">
        <v>5.74</v>
      </c>
      <c r="AV108" s="36">
        <v>5.59</v>
      </c>
      <c r="AW108" s="166">
        <v>5.83</v>
      </c>
      <c r="AX108" s="171">
        <v>5.723999999999999</v>
      </c>
      <c r="AY108" s="42">
        <v>0.22911423642660583</v>
      </c>
      <c r="AZ108" s="35">
        <v>2.24</v>
      </c>
      <c r="BA108" s="37">
        <v>2.46</v>
      </c>
      <c r="BB108" s="37">
        <v>2.44</v>
      </c>
      <c r="BC108" s="37">
        <v>2.29</v>
      </c>
      <c r="BD108" s="37">
        <v>2.39</v>
      </c>
      <c r="BE108" s="37">
        <v>2.38</v>
      </c>
      <c r="BF108" s="37">
        <v>2.42</v>
      </c>
      <c r="BG108" s="37">
        <v>2.39</v>
      </c>
      <c r="BH108" s="36">
        <v>2.58</v>
      </c>
      <c r="BI108" s="166">
        <v>2.4</v>
      </c>
      <c r="BJ108" s="171">
        <v>2.3989999999999996</v>
      </c>
      <c r="BK108" s="42">
        <v>0.09206881484340426</v>
      </c>
      <c r="BL108" s="35">
        <v>2.6919642857142856</v>
      </c>
      <c r="BM108" s="36">
        <v>2.447154471544715</v>
      </c>
      <c r="BN108" s="36">
        <v>2.3565573770491803</v>
      </c>
      <c r="BO108" s="36">
        <v>2.279475982532751</v>
      </c>
      <c r="BP108" s="36">
        <v>2.3723849372384938</v>
      </c>
      <c r="BQ108" s="36">
        <v>2.3781512605042017</v>
      </c>
      <c r="BR108" s="36">
        <v>2.3677685950413228</v>
      </c>
      <c r="BS108" s="36">
        <v>2.401673640167364</v>
      </c>
      <c r="BT108" s="36">
        <v>2.1666666666666665</v>
      </c>
      <c r="BU108" s="166">
        <v>2.4291666666666667</v>
      </c>
      <c r="BV108" s="171">
        <v>2.389096388312565</v>
      </c>
      <c r="BW108" s="42">
        <v>0.1334448965141591</v>
      </c>
      <c r="BX108" s="9">
        <v>29.27</v>
      </c>
      <c r="BY108" s="9">
        <v>67.1</v>
      </c>
      <c r="BZ108" s="29">
        <v>45.91</v>
      </c>
      <c r="CA108" s="31">
        <v>0.6842026825633383</v>
      </c>
      <c r="CB108" s="123">
        <v>25.91</v>
      </c>
      <c r="CC108" s="29">
        <v>20</v>
      </c>
      <c r="CD108" s="31">
        <v>0.2980625931445604</v>
      </c>
      <c r="CF108" s="49"/>
    </row>
    <row r="109" spans="1:84" ht="15">
      <c r="A109" s="59" t="s">
        <v>325</v>
      </c>
      <c r="B109" s="57">
        <v>1258</v>
      </c>
      <c r="C109" s="58" t="s">
        <v>326</v>
      </c>
      <c r="D109" s="33">
        <v>10.1</v>
      </c>
      <c r="E109" s="36">
        <v>10.52</v>
      </c>
      <c r="F109" s="36">
        <v>10.6</v>
      </c>
      <c r="G109" s="36">
        <v>9.58</v>
      </c>
      <c r="H109" s="36">
        <v>11.54</v>
      </c>
      <c r="I109" s="36">
        <v>10.64</v>
      </c>
      <c r="J109" s="36">
        <v>10.54</v>
      </c>
      <c r="K109" s="36">
        <v>10.29</v>
      </c>
      <c r="L109" s="36">
        <v>10.21</v>
      </c>
      <c r="M109" s="166">
        <v>10</v>
      </c>
      <c r="N109" s="171">
        <v>10.402000000000001</v>
      </c>
      <c r="O109" s="42">
        <v>0.5165870906460917</v>
      </c>
      <c r="P109" s="35">
        <v>3.71</v>
      </c>
      <c r="Q109" s="36">
        <v>3.73</v>
      </c>
      <c r="R109" s="36">
        <v>3.82</v>
      </c>
      <c r="S109" s="36">
        <v>3.61</v>
      </c>
      <c r="T109" s="36">
        <v>3.35</v>
      </c>
      <c r="U109" s="36">
        <v>3.66</v>
      </c>
      <c r="V109" s="36">
        <v>3.2</v>
      </c>
      <c r="W109" s="36">
        <v>3.63</v>
      </c>
      <c r="X109" s="36">
        <v>3.66</v>
      </c>
      <c r="Y109" s="166">
        <v>3.52</v>
      </c>
      <c r="Z109" s="171">
        <v>3.589</v>
      </c>
      <c r="AA109" s="42">
        <v>0.18657438194993287</v>
      </c>
      <c r="AB109" s="35">
        <v>2.7223719676549862</v>
      </c>
      <c r="AC109" s="36">
        <v>2.8203753351206435</v>
      </c>
      <c r="AD109" s="36">
        <v>2.774869109947644</v>
      </c>
      <c r="AE109" s="36">
        <v>2.6537396121883656</v>
      </c>
      <c r="AF109" s="36">
        <v>3.444776119402985</v>
      </c>
      <c r="AG109" s="36">
        <v>2.907103825136612</v>
      </c>
      <c r="AH109" s="36">
        <v>3.2937499999999997</v>
      </c>
      <c r="AI109" s="36">
        <v>2.8347107438016526</v>
      </c>
      <c r="AJ109" s="36">
        <v>2.789617486338798</v>
      </c>
      <c r="AK109" s="166">
        <v>2.840909090909091</v>
      </c>
      <c r="AL109" s="171">
        <v>2.9082223290500773</v>
      </c>
      <c r="AM109" s="42">
        <v>0.25502220499615597</v>
      </c>
      <c r="AN109" s="35">
        <v>7.2</v>
      </c>
      <c r="AO109" s="37">
        <v>6.62</v>
      </c>
      <c r="AP109" s="37">
        <v>7.02</v>
      </c>
      <c r="AQ109" s="37">
        <v>6.81</v>
      </c>
      <c r="AR109" s="37">
        <v>6.73</v>
      </c>
      <c r="AS109" s="37">
        <v>6.66</v>
      </c>
      <c r="AT109" s="37">
        <v>6.81</v>
      </c>
      <c r="AU109" s="37">
        <v>7.15</v>
      </c>
      <c r="AV109" s="36">
        <v>6.78</v>
      </c>
      <c r="AW109" s="166">
        <v>7.03</v>
      </c>
      <c r="AX109" s="171">
        <v>6.8809999999999985</v>
      </c>
      <c r="AY109" s="42">
        <v>0.20431185313965713</v>
      </c>
      <c r="AZ109" s="35">
        <v>2.75</v>
      </c>
      <c r="BA109" s="37">
        <v>2.79</v>
      </c>
      <c r="BB109" s="37">
        <v>2.73</v>
      </c>
      <c r="BC109" s="37">
        <v>2.63</v>
      </c>
      <c r="BD109" s="37">
        <v>2.79</v>
      </c>
      <c r="BE109" s="37">
        <v>2.72</v>
      </c>
      <c r="BF109" s="37">
        <v>2.47</v>
      </c>
      <c r="BG109" s="37">
        <v>2.73</v>
      </c>
      <c r="BH109" s="36">
        <v>2.62</v>
      </c>
      <c r="BI109" s="166">
        <v>2.89</v>
      </c>
      <c r="BJ109" s="171">
        <v>2.7119999999999997</v>
      </c>
      <c r="BK109" s="42">
        <v>0.11535452599127327</v>
      </c>
      <c r="BL109" s="35">
        <v>2.618181818181818</v>
      </c>
      <c r="BM109" s="36">
        <v>2.3727598566308243</v>
      </c>
      <c r="BN109" s="36">
        <v>2.571428571428571</v>
      </c>
      <c r="BO109" s="36">
        <v>2.5893536121673004</v>
      </c>
      <c r="BP109" s="36">
        <v>2.4121863799283156</v>
      </c>
      <c r="BQ109" s="36">
        <v>2.4485294117647056</v>
      </c>
      <c r="BR109" s="36">
        <v>2.7570850202429145</v>
      </c>
      <c r="BS109" s="36">
        <v>2.619047619047619</v>
      </c>
      <c r="BT109" s="36">
        <v>2.5877862595419847</v>
      </c>
      <c r="BU109" s="166">
        <v>2.4325259515570936</v>
      </c>
      <c r="BV109" s="171">
        <v>2.540888450049115</v>
      </c>
      <c r="BW109" s="42">
        <v>0.11991159832609694</v>
      </c>
      <c r="BX109" s="9">
        <v>34.49</v>
      </c>
      <c r="BY109" s="9">
        <v>75.28</v>
      </c>
      <c r="BZ109" s="29">
        <v>50.46</v>
      </c>
      <c r="CA109" s="31">
        <v>0.6702975557917109</v>
      </c>
      <c r="CB109" s="123">
        <v>36.61</v>
      </c>
      <c r="CC109" s="29">
        <v>13.85</v>
      </c>
      <c r="CD109" s="31">
        <v>0.18397980871413389</v>
      </c>
      <c r="CF109" s="49"/>
    </row>
    <row r="110" spans="1:84" ht="15">
      <c r="A110" s="59" t="s">
        <v>327</v>
      </c>
      <c r="B110" s="57">
        <v>1259</v>
      </c>
      <c r="C110" s="58" t="s">
        <v>328</v>
      </c>
      <c r="D110" s="33">
        <v>8.39</v>
      </c>
      <c r="E110" s="36">
        <v>8.29</v>
      </c>
      <c r="F110" s="36">
        <v>8.9</v>
      </c>
      <c r="G110" s="36">
        <v>8.33</v>
      </c>
      <c r="H110" s="36">
        <v>8.75</v>
      </c>
      <c r="I110" s="36">
        <v>8.09</v>
      </c>
      <c r="J110" s="36">
        <v>8.23</v>
      </c>
      <c r="K110" s="36">
        <v>8.83</v>
      </c>
      <c r="L110" s="36">
        <v>8.18</v>
      </c>
      <c r="M110" s="166">
        <v>7.6</v>
      </c>
      <c r="N110" s="171">
        <v>8.359</v>
      </c>
      <c r="O110" s="42">
        <v>0.39031184113900336</v>
      </c>
      <c r="P110" s="35">
        <v>3.8</v>
      </c>
      <c r="Q110" s="36">
        <v>3.51</v>
      </c>
      <c r="R110" s="36">
        <v>3.79</v>
      </c>
      <c r="S110" s="36">
        <v>3.88</v>
      </c>
      <c r="T110" s="36">
        <v>3.64</v>
      </c>
      <c r="U110" s="36">
        <v>3.47</v>
      </c>
      <c r="V110" s="36">
        <v>3.45</v>
      </c>
      <c r="W110" s="36">
        <v>3.46</v>
      </c>
      <c r="X110" s="36">
        <v>3.66</v>
      </c>
      <c r="Y110" s="166">
        <v>3.14</v>
      </c>
      <c r="Z110" s="171">
        <v>3.5799999999999996</v>
      </c>
      <c r="AA110" s="42">
        <v>0.21969676071045716</v>
      </c>
      <c r="AB110" s="35">
        <v>2.2078947368421056</v>
      </c>
      <c r="AC110" s="36">
        <v>2.3618233618233617</v>
      </c>
      <c r="AD110" s="36">
        <v>2.3482849604221636</v>
      </c>
      <c r="AE110" s="36">
        <v>2.1469072164948453</v>
      </c>
      <c r="AF110" s="36">
        <v>2.4038461538461537</v>
      </c>
      <c r="AG110" s="36">
        <v>2.3314121037463975</v>
      </c>
      <c r="AH110" s="36">
        <v>2.3855072463768114</v>
      </c>
      <c r="AI110" s="36">
        <v>2.5520231213872835</v>
      </c>
      <c r="AJ110" s="36">
        <v>2.2349726775956285</v>
      </c>
      <c r="AK110" s="166">
        <v>2.4203821656050954</v>
      </c>
      <c r="AL110" s="171">
        <v>2.3393053744139842</v>
      </c>
      <c r="AM110" s="42">
        <v>0.11735204682050014</v>
      </c>
      <c r="AN110" s="35">
        <v>5.66</v>
      </c>
      <c r="AO110" s="37">
        <v>5.8</v>
      </c>
      <c r="AP110" s="37">
        <v>5.87</v>
      </c>
      <c r="AQ110" s="37">
        <v>5.62</v>
      </c>
      <c r="AR110" s="37">
        <v>5.64</v>
      </c>
      <c r="AS110" s="37">
        <v>5.79</v>
      </c>
      <c r="AT110" s="37">
        <v>5.7</v>
      </c>
      <c r="AU110" s="37">
        <v>5.86</v>
      </c>
      <c r="AV110" s="36">
        <v>5.99</v>
      </c>
      <c r="AW110" s="166">
        <v>5.79</v>
      </c>
      <c r="AX110" s="171">
        <v>5.772</v>
      </c>
      <c r="AY110" s="42">
        <v>0.11764352935878283</v>
      </c>
      <c r="AZ110" s="35">
        <v>2.96</v>
      </c>
      <c r="BA110" s="37">
        <v>3.01</v>
      </c>
      <c r="BB110" s="37">
        <v>2.91</v>
      </c>
      <c r="BC110" s="37">
        <v>3.09</v>
      </c>
      <c r="BD110" s="37">
        <v>2.95</v>
      </c>
      <c r="BE110" s="37">
        <v>2.99</v>
      </c>
      <c r="BF110" s="37">
        <v>2.82</v>
      </c>
      <c r="BG110" s="37">
        <v>2.93</v>
      </c>
      <c r="BH110" s="36">
        <v>2.93</v>
      </c>
      <c r="BI110" s="166">
        <v>2.94</v>
      </c>
      <c r="BJ110" s="171">
        <v>2.953</v>
      </c>
      <c r="BK110" s="42">
        <v>0.07008724721533134</v>
      </c>
      <c r="BL110" s="35">
        <v>1.9121621621621623</v>
      </c>
      <c r="BM110" s="36">
        <v>1.9269102990033224</v>
      </c>
      <c r="BN110" s="36">
        <v>2.0171821305841924</v>
      </c>
      <c r="BO110" s="36">
        <v>1.818770226537217</v>
      </c>
      <c r="BP110" s="36">
        <v>1.9118644067796609</v>
      </c>
      <c r="BQ110" s="36">
        <v>1.9364548494983276</v>
      </c>
      <c r="BR110" s="36">
        <v>2.021276595744681</v>
      </c>
      <c r="BS110" s="36">
        <v>2</v>
      </c>
      <c r="BT110" s="36">
        <v>2.044368600682594</v>
      </c>
      <c r="BU110" s="166">
        <v>1.969387755102041</v>
      </c>
      <c r="BV110" s="171">
        <v>1.9558377026094198</v>
      </c>
      <c r="BW110" s="42">
        <v>0.06819759377943144</v>
      </c>
      <c r="BX110" s="9">
        <v>34.96</v>
      </c>
      <c r="BY110" s="9">
        <v>67.8</v>
      </c>
      <c r="BZ110" s="29">
        <v>43.49</v>
      </c>
      <c r="CA110" s="31">
        <v>0.6414454277286136</v>
      </c>
      <c r="CB110" s="123">
        <v>24.07</v>
      </c>
      <c r="CC110" s="29">
        <v>19.42</v>
      </c>
      <c r="CD110" s="31">
        <v>0.2864306784660767</v>
      </c>
      <c r="CF110" s="49"/>
    </row>
    <row r="111" spans="1:82" ht="15">
      <c r="A111" s="59" t="s">
        <v>330</v>
      </c>
      <c r="B111" s="57">
        <v>1264</v>
      </c>
      <c r="C111" s="58" t="s">
        <v>331</v>
      </c>
      <c r="D111" s="33">
        <v>6.48</v>
      </c>
      <c r="E111" s="36">
        <v>5.55</v>
      </c>
      <c r="F111" s="36">
        <v>6.16</v>
      </c>
      <c r="G111" s="36">
        <v>6.4</v>
      </c>
      <c r="H111" s="36">
        <v>5.39</v>
      </c>
      <c r="I111" s="36">
        <v>6.14</v>
      </c>
      <c r="J111" s="36">
        <v>6.28</v>
      </c>
      <c r="K111" s="36">
        <v>6.85</v>
      </c>
      <c r="L111" s="36">
        <v>6.56</v>
      </c>
      <c r="M111" s="166">
        <v>7</v>
      </c>
      <c r="N111" s="171">
        <v>6.281000000000001</v>
      </c>
      <c r="O111" s="42">
        <v>0.5093667092031335</v>
      </c>
      <c r="P111" s="35">
        <v>3.1</v>
      </c>
      <c r="Q111" s="36">
        <v>2.95</v>
      </c>
      <c r="R111" s="36">
        <v>3.13</v>
      </c>
      <c r="S111" s="36">
        <v>3.36</v>
      </c>
      <c r="T111" s="36">
        <v>3</v>
      </c>
      <c r="U111" s="36">
        <v>3.48</v>
      </c>
      <c r="V111" s="36">
        <v>3.51</v>
      </c>
      <c r="W111" s="36">
        <v>3.28</v>
      </c>
      <c r="X111" s="36">
        <v>3.38</v>
      </c>
      <c r="Y111" s="166">
        <v>3.03</v>
      </c>
      <c r="Z111" s="171">
        <v>3.222</v>
      </c>
      <c r="AA111" s="42">
        <v>0.20557777657670537</v>
      </c>
      <c r="AB111" s="35">
        <v>2.0903225806451613</v>
      </c>
      <c r="AC111" s="36">
        <v>1.8813559322033897</v>
      </c>
      <c r="AD111" s="36">
        <v>1.9680511182108626</v>
      </c>
      <c r="AE111" s="36">
        <v>1.9047619047619049</v>
      </c>
      <c r="AF111" s="36">
        <v>1.7966666666666666</v>
      </c>
      <c r="AG111" s="36">
        <v>1.764367816091954</v>
      </c>
      <c r="AH111" s="36">
        <v>1.7891737891737893</v>
      </c>
      <c r="AI111" s="36">
        <v>2.0884146341463414</v>
      </c>
      <c r="AJ111" s="36">
        <v>1.9408284023668638</v>
      </c>
      <c r="AK111" s="166">
        <v>2.31023102310231</v>
      </c>
      <c r="AL111" s="171">
        <v>1.9534173867369244</v>
      </c>
      <c r="AM111" s="42">
        <v>0.16980465428366845</v>
      </c>
      <c r="AN111" s="35">
        <v>4.07</v>
      </c>
      <c r="AO111" s="37">
        <v>4.62</v>
      </c>
      <c r="AP111" s="37">
        <v>4.68</v>
      </c>
      <c r="AQ111" s="37">
        <v>4.13</v>
      </c>
      <c r="AR111" s="37">
        <v>4.07</v>
      </c>
      <c r="AS111" s="37">
        <v>4.33</v>
      </c>
      <c r="AT111" s="37">
        <v>4.24</v>
      </c>
      <c r="AU111" s="37">
        <v>4.36</v>
      </c>
      <c r="AV111" s="36">
        <v>4.32</v>
      </c>
      <c r="AW111" s="166">
        <v>4.16</v>
      </c>
      <c r="AX111" s="171">
        <v>4.298</v>
      </c>
      <c r="AY111" s="42">
        <v>0.21332291641233345</v>
      </c>
      <c r="AZ111" s="35">
        <v>2.73</v>
      </c>
      <c r="BA111" s="37">
        <v>2.59</v>
      </c>
      <c r="BB111" s="37">
        <v>2.77</v>
      </c>
      <c r="BC111" s="37">
        <v>2.77</v>
      </c>
      <c r="BD111" s="37">
        <v>2.63</v>
      </c>
      <c r="BE111" s="37">
        <v>2.75</v>
      </c>
      <c r="BF111" s="37">
        <v>2.66</v>
      </c>
      <c r="BG111" s="37">
        <v>2.89</v>
      </c>
      <c r="BH111" s="36">
        <v>2.95</v>
      </c>
      <c r="BI111" s="166">
        <v>2.47</v>
      </c>
      <c r="BJ111" s="171">
        <v>2.7209999999999996</v>
      </c>
      <c r="BK111" s="42">
        <v>0.14098463273232212</v>
      </c>
      <c r="BL111" s="35">
        <v>1.4908424908424909</v>
      </c>
      <c r="BM111" s="36">
        <v>1.783783783783784</v>
      </c>
      <c r="BN111" s="36">
        <v>1.6895306859205774</v>
      </c>
      <c r="BO111" s="36">
        <v>1.4909747292418771</v>
      </c>
      <c r="BP111" s="36">
        <v>1.5475285171102664</v>
      </c>
      <c r="BQ111" s="36">
        <v>1.5745454545454545</v>
      </c>
      <c r="BR111" s="36">
        <v>1.593984962406015</v>
      </c>
      <c r="BS111" s="36">
        <v>1.508650519031142</v>
      </c>
      <c r="BT111" s="36">
        <v>1.464406779661017</v>
      </c>
      <c r="BU111" s="166">
        <v>1.6842105263157894</v>
      </c>
      <c r="BV111" s="171">
        <v>1.5828458448858413</v>
      </c>
      <c r="BW111" s="42">
        <v>0.10536206195337676</v>
      </c>
      <c r="BX111" s="9">
        <v>26.51</v>
      </c>
      <c r="BY111" s="9">
        <v>64.81</v>
      </c>
      <c r="BZ111" s="29">
        <v>44.28</v>
      </c>
      <c r="CA111" s="31">
        <v>0.6832278969294862</v>
      </c>
      <c r="CB111" s="123">
        <v>11.72</v>
      </c>
      <c r="CC111" s="29">
        <v>32.56</v>
      </c>
      <c r="CD111" s="31">
        <v>0.5023916062336059</v>
      </c>
    </row>
    <row r="112" spans="1:82" ht="15">
      <c r="A112" s="56" t="s">
        <v>332</v>
      </c>
      <c r="B112" s="57">
        <v>1273</v>
      </c>
      <c r="C112" s="58" t="s">
        <v>333</v>
      </c>
      <c r="D112" s="33">
        <v>7.26</v>
      </c>
      <c r="E112" s="36">
        <v>6.71</v>
      </c>
      <c r="F112" s="36">
        <v>7.37</v>
      </c>
      <c r="G112" s="36">
        <v>7.29</v>
      </c>
      <c r="H112" s="36">
        <v>7.18</v>
      </c>
      <c r="I112" s="36">
        <v>7.6</v>
      </c>
      <c r="J112" s="36">
        <v>7.36</v>
      </c>
      <c r="K112" s="36">
        <v>6.99</v>
      </c>
      <c r="L112" s="36">
        <v>7.76</v>
      </c>
      <c r="M112" s="166">
        <v>6.57</v>
      </c>
      <c r="N112" s="171">
        <v>7.2090000000000005</v>
      </c>
      <c r="O112" s="42">
        <v>0.36825263067626807</v>
      </c>
      <c r="P112" s="35">
        <v>2.91</v>
      </c>
      <c r="Q112" s="36">
        <v>3.06</v>
      </c>
      <c r="R112" s="36">
        <v>3.15</v>
      </c>
      <c r="S112" s="36">
        <v>3.04</v>
      </c>
      <c r="T112" s="36">
        <v>2.93</v>
      </c>
      <c r="U112" s="36">
        <v>3.3</v>
      </c>
      <c r="V112" s="36">
        <v>3.37</v>
      </c>
      <c r="W112" s="36">
        <v>3.02</v>
      </c>
      <c r="X112" s="36">
        <v>3.3</v>
      </c>
      <c r="Y112" s="166">
        <v>2.96</v>
      </c>
      <c r="Z112" s="171">
        <v>3.104</v>
      </c>
      <c r="AA112" s="42">
        <v>0.16714597745018112</v>
      </c>
      <c r="AB112" s="35">
        <v>2.4948453608247423</v>
      </c>
      <c r="AC112" s="36">
        <v>2.1928104575163396</v>
      </c>
      <c r="AD112" s="36">
        <v>2.33968253968254</v>
      </c>
      <c r="AE112" s="36">
        <v>2.3980263157894735</v>
      </c>
      <c r="AF112" s="36">
        <v>2.450511945392491</v>
      </c>
      <c r="AG112" s="36">
        <v>2.303030303030303</v>
      </c>
      <c r="AH112" s="36">
        <v>2.1839762611275964</v>
      </c>
      <c r="AI112" s="36">
        <v>2.314569536423841</v>
      </c>
      <c r="AJ112" s="36">
        <v>2.3515151515151516</v>
      </c>
      <c r="AK112" s="166">
        <v>2.2195945945945947</v>
      </c>
      <c r="AL112" s="171">
        <v>2.3248562465897074</v>
      </c>
      <c r="AM112" s="42">
        <v>0.10536470688901053</v>
      </c>
      <c r="AN112" s="35">
        <v>4.57</v>
      </c>
      <c r="AO112" s="37">
        <v>4.33</v>
      </c>
      <c r="AP112" s="37">
        <v>4.19</v>
      </c>
      <c r="AQ112" s="37">
        <v>4.4</v>
      </c>
      <c r="AR112" s="37">
        <v>4.78</v>
      </c>
      <c r="AS112" s="37">
        <v>4.69</v>
      </c>
      <c r="AT112" s="37">
        <v>4.46</v>
      </c>
      <c r="AU112" s="37">
        <v>4.62</v>
      </c>
      <c r="AV112" s="36">
        <v>4.56</v>
      </c>
      <c r="AW112" s="166">
        <v>4.54</v>
      </c>
      <c r="AX112" s="171">
        <v>4.514000000000001</v>
      </c>
      <c r="AY112" s="42">
        <v>0.1743687025943537</v>
      </c>
      <c r="AZ112" s="35">
        <v>2.8</v>
      </c>
      <c r="BA112" s="37">
        <v>2.92</v>
      </c>
      <c r="BB112" s="37">
        <v>2.73</v>
      </c>
      <c r="BC112" s="37">
        <v>2.73</v>
      </c>
      <c r="BD112" s="37">
        <v>2.95</v>
      </c>
      <c r="BE112" s="37">
        <v>2.77</v>
      </c>
      <c r="BF112" s="37">
        <v>2.75</v>
      </c>
      <c r="BG112" s="37">
        <v>2.82</v>
      </c>
      <c r="BH112" s="36">
        <v>2.92</v>
      </c>
      <c r="BI112" s="166">
        <v>2.97</v>
      </c>
      <c r="BJ112" s="171">
        <v>2.836</v>
      </c>
      <c r="BK112" s="42">
        <v>0.09477458637325545</v>
      </c>
      <c r="BL112" s="35">
        <v>1.6321428571428573</v>
      </c>
      <c r="BM112" s="36">
        <v>1.4828767123287672</v>
      </c>
      <c r="BN112" s="36">
        <v>1.534798534798535</v>
      </c>
      <c r="BO112" s="36">
        <v>1.6117216117216118</v>
      </c>
      <c r="BP112" s="36">
        <v>1.6203389830508474</v>
      </c>
      <c r="BQ112" s="36">
        <v>1.6931407942238268</v>
      </c>
      <c r="BR112" s="36">
        <v>1.6218181818181818</v>
      </c>
      <c r="BS112" s="36">
        <v>1.6382978723404256</v>
      </c>
      <c r="BT112" s="36">
        <v>1.5616438356164382</v>
      </c>
      <c r="BU112" s="166">
        <v>1.5286195286195285</v>
      </c>
      <c r="BV112" s="171">
        <v>1.592539891166102</v>
      </c>
      <c r="BW112" s="42">
        <v>0.06340446154335028</v>
      </c>
      <c r="BX112" s="9">
        <v>27.63</v>
      </c>
      <c r="BY112" s="9">
        <v>75.9</v>
      </c>
      <c r="BZ112" s="29">
        <v>52.66</v>
      </c>
      <c r="CA112" s="31">
        <v>0.6938076416337285</v>
      </c>
      <c r="CB112" s="123">
        <v>2.75</v>
      </c>
      <c r="CC112" s="29">
        <v>49.91</v>
      </c>
      <c r="CD112" s="31">
        <v>0.6575757575757575</v>
      </c>
    </row>
    <row r="113" spans="1:82" ht="15">
      <c r="A113" s="56" t="s">
        <v>334</v>
      </c>
      <c r="B113" s="57">
        <v>1279</v>
      </c>
      <c r="C113" s="58" t="s">
        <v>335</v>
      </c>
      <c r="D113" s="33">
        <v>8.31</v>
      </c>
      <c r="E113" s="36">
        <v>7.73</v>
      </c>
      <c r="F113" s="36">
        <v>7.21</v>
      </c>
      <c r="G113" s="36">
        <v>7.75</v>
      </c>
      <c r="H113" s="36">
        <v>8.12</v>
      </c>
      <c r="I113" s="36">
        <v>8.38</v>
      </c>
      <c r="J113" s="36">
        <v>7.53</v>
      </c>
      <c r="K113" s="36">
        <v>7.71</v>
      </c>
      <c r="L113" s="36">
        <v>8.31</v>
      </c>
      <c r="M113" s="166">
        <v>7.73</v>
      </c>
      <c r="N113" s="171">
        <v>7.878</v>
      </c>
      <c r="O113" s="42">
        <v>0.3857978745405267</v>
      </c>
      <c r="P113" s="35">
        <v>3.5</v>
      </c>
      <c r="Q113" s="36">
        <v>3.35</v>
      </c>
      <c r="R113" s="36">
        <v>3.26</v>
      </c>
      <c r="S113" s="36">
        <v>3.27</v>
      </c>
      <c r="T113" s="36">
        <v>3.18</v>
      </c>
      <c r="U113" s="36">
        <v>3.77</v>
      </c>
      <c r="V113" s="36">
        <v>3.42</v>
      </c>
      <c r="W113" s="36">
        <v>3.4</v>
      </c>
      <c r="X113" s="36">
        <v>3.69</v>
      </c>
      <c r="Y113" s="166">
        <v>3.23</v>
      </c>
      <c r="Z113" s="171">
        <v>3.407</v>
      </c>
      <c r="AA113" s="42">
        <v>0.19641509333269003</v>
      </c>
      <c r="AB113" s="35">
        <v>2.3742857142857146</v>
      </c>
      <c r="AC113" s="36">
        <v>2.307462686567164</v>
      </c>
      <c r="AD113" s="36">
        <v>2.2116564417177917</v>
      </c>
      <c r="AE113" s="36">
        <v>2.3700305810397553</v>
      </c>
      <c r="AF113" s="36">
        <v>2.553459119496855</v>
      </c>
      <c r="AG113" s="36">
        <v>2.222811671087533</v>
      </c>
      <c r="AH113" s="36">
        <v>2.2017543859649122</v>
      </c>
      <c r="AI113" s="36">
        <v>2.2676470588235293</v>
      </c>
      <c r="AJ113" s="36">
        <v>2.2520325203252036</v>
      </c>
      <c r="AK113" s="166">
        <v>2.393188854489164</v>
      </c>
      <c r="AL113" s="171">
        <v>2.3154329033797625</v>
      </c>
      <c r="AM113" s="42">
        <v>0.1094352670683285</v>
      </c>
      <c r="AN113" s="35">
        <v>5.07</v>
      </c>
      <c r="AO113" s="37">
        <v>4.9</v>
      </c>
      <c r="AP113" s="37">
        <v>4.84</v>
      </c>
      <c r="AQ113" s="37">
        <v>5.27</v>
      </c>
      <c r="AR113" s="37">
        <v>4.68</v>
      </c>
      <c r="AS113" s="37">
        <v>5.04</v>
      </c>
      <c r="AT113" s="37">
        <v>4.91</v>
      </c>
      <c r="AU113" s="37">
        <v>4.7</v>
      </c>
      <c r="AV113" s="36">
        <v>4.72</v>
      </c>
      <c r="AW113" s="166">
        <v>4.95</v>
      </c>
      <c r="AX113" s="171">
        <v>4.9079999999999995</v>
      </c>
      <c r="AY113" s="42">
        <v>0.1861182419861157</v>
      </c>
      <c r="AZ113" s="35">
        <v>2.78</v>
      </c>
      <c r="BA113" s="37">
        <v>2.82</v>
      </c>
      <c r="BB113" s="37">
        <v>2.77</v>
      </c>
      <c r="BC113" s="37">
        <v>2.81</v>
      </c>
      <c r="BD113" s="37">
        <v>2.71</v>
      </c>
      <c r="BE113" s="37">
        <v>2.86</v>
      </c>
      <c r="BF113" s="37">
        <v>2.78</v>
      </c>
      <c r="BG113" s="37">
        <v>2.76</v>
      </c>
      <c r="BH113" s="36">
        <v>2.65</v>
      </c>
      <c r="BI113" s="166">
        <v>2.98</v>
      </c>
      <c r="BJ113" s="171">
        <v>2.792</v>
      </c>
      <c r="BK113" s="42">
        <v>0.08804039476917037</v>
      </c>
      <c r="BL113" s="35">
        <v>1.8237410071942448</v>
      </c>
      <c r="BM113" s="36">
        <v>1.7375886524822697</v>
      </c>
      <c r="BN113" s="36">
        <v>1.7472924187725631</v>
      </c>
      <c r="BO113" s="36">
        <v>1.875444839857651</v>
      </c>
      <c r="BP113" s="36">
        <v>1.7269372693726937</v>
      </c>
      <c r="BQ113" s="36">
        <v>1.7622377622377623</v>
      </c>
      <c r="BR113" s="36">
        <v>1.7661870503597124</v>
      </c>
      <c r="BS113" s="36">
        <v>1.702898550724638</v>
      </c>
      <c r="BT113" s="36">
        <v>1.7811320754716982</v>
      </c>
      <c r="BU113" s="166">
        <v>1.6610738255033557</v>
      </c>
      <c r="BV113" s="171">
        <v>1.7584533451976587</v>
      </c>
      <c r="BW113" s="42">
        <v>0.060240459094728305</v>
      </c>
      <c r="BX113" s="9">
        <v>28.27</v>
      </c>
      <c r="BY113" s="9">
        <v>79.86</v>
      </c>
      <c r="BZ113" s="29">
        <v>50.18</v>
      </c>
      <c r="CA113" s="31">
        <v>0.6283496118206862</v>
      </c>
      <c r="CB113" s="123">
        <v>20.44</v>
      </c>
      <c r="CC113" s="29">
        <v>29.74</v>
      </c>
      <c r="CD113" s="31">
        <v>0.37240170298021535</v>
      </c>
    </row>
    <row r="114" spans="1:82" ht="15">
      <c r="A114" s="56" t="s">
        <v>336</v>
      </c>
      <c r="B114" s="57">
        <v>1287</v>
      </c>
      <c r="C114" s="58" t="s">
        <v>337</v>
      </c>
      <c r="D114" s="33">
        <v>7.9</v>
      </c>
      <c r="E114" s="36">
        <v>7.78</v>
      </c>
      <c r="F114" s="36">
        <v>7.95</v>
      </c>
      <c r="G114" s="36">
        <v>8.03</v>
      </c>
      <c r="H114" s="36">
        <v>7.52</v>
      </c>
      <c r="I114" s="36">
        <v>7.89</v>
      </c>
      <c r="J114" s="36">
        <v>8.43</v>
      </c>
      <c r="K114" s="36">
        <v>7.92</v>
      </c>
      <c r="L114" s="36">
        <v>7.7</v>
      </c>
      <c r="M114" s="166">
        <v>7.87</v>
      </c>
      <c r="N114" s="171">
        <v>7.898999999999999</v>
      </c>
      <c r="O114" s="42">
        <v>0.23581772622091302</v>
      </c>
      <c r="P114" s="35">
        <v>3.68</v>
      </c>
      <c r="Q114" s="36">
        <v>3.67</v>
      </c>
      <c r="R114" s="36">
        <v>3.48</v>
      </c>
      <c r="S114" s="36">
        <v>3.54</v>
      </c>
      <c r="T114" s="36">
        <v>3.52</v>
      </c>
      <c r="U114" s="36">
        <v>3.7</v>
      </c>
      <c r="V114" s="36">
        <v>3.86</v>
      </c>
      <c r="W114" s="36">
        <v>3.43</v>
      </c>
      <c r="X114" s="36">
        <v>3.54</v>
      </c>
      <c r="Y114" s="166">
        <v>3.38</v>
      </c>
      <c r="Z114" s="171">
        <v>3.5800000000000005</v>
      </c>
      <c r="AA114" s="42">
        <v>0.14537308324902345</v>
      </c>
      <c r="AB114" s="35">
        <v>2.1467391304347827</v>
      </c>
      <c r="AC114" s="36">
        <v>2.119891008174387</v>
      </c>
      <c r="AD114" s="36">
        <v>2.2844827586206895</v>
      </c>
      <c r="AE114" s="36">
        <v>2.2683615819209035</v>
      </c>
      <c r="AF114" s="36">
        <v>2.1363636363636362</v>
      </c>
      <c r="AG114" s="36">
        <v>2.132432432432432</v>
      </c>
      <c r="AH114" s="36">
        <v>2.183937823834197</v>
      </c>
      <c r="AI114" s="36">
        <v>2.3090379008746353</v>
      </c>
      <c r="AJ114" s="36">
        <v>2.175141242937853</v>
      </c>
      <c r="AK114" s="166">
        <v>2.3284023668639056</v>
      </c>
      <c r="AL114" s="171">
        <v>2.208478988245742</v>
      </c>
      <c r="AM114" s="42">
        <v>0.08042472441941212</v>
      </c>
      <c r="AN114" s="35">
        <v>5.12</v>
      </c>
      <c r="AO114" s="37">
        <v>5.24</v>
      </c>
      <c r="AP114" s="37">
        <v>5.67</v>
      </c>
      <c r="AQ114" s="37">
        <v>5.32</v>
      </c>
      <c r="AR114" s="37">
        <v>5.26</v>
      </c>
      <c r="AS114" s="37">
        <v>5.2</v>
      </c>
      <c r="AT114" s="37">
        <v>5.07</v>
      </c>
      <c r="AU114" s="37">
        <v>5.32</v>
      </c>
      <c r="AV114" s="36">
        <v>5.15</v>
      </c>
      <c r="AW114" s="166">
        <v>5.15</v>
      </c>
      <c r="AX114" s="171">
        <v>5.249999999999999</v>
      </c>
      <c r="AY114" s="42">
        <v>0.16937794687886668</v>
      </c>
      <c r="AZ114" s="35">
        <v>3</v>
      </c>
      <c r="BA114" s="37">
        <v>3.13</v>
      </c>
      <c r="BB114" s="37">
        <v>3.09</v>
      </c>
      <c r="BC114" s="37">
        <v>2.99</v>
      </c>
      <c r="BD114" s="37">
        <v>3.07</v>
      </c>
      <c r="BE114" s="37">
        <v>2.98</v>
      </c>
      <c r="BF114" s="37">
        <v>2.94</v>
      </c>
      <c r="BG114" s="37">
        <v>2.75</v>
      </c>
      <c r="BH114" s="36">
        <v>2.73</v>
      </c>
      <c r="BI114" s="166">
        <v>2.81</v>
      </c>
      <c r="BJ114" s="171">
        <v>2.949</v>
      </c>
      <c r="BK114" s="42">
        <v>0.1412208672021775</v>
      </c>
      <c r="BL114" s="35">
        <v>1.7066666666666668</v>
      </c>
      <c r="BM114" s="36">
        <v>1.674121405750799</v>
      </c>
      <c r="BN114" s="36">
        <v>1.8349514563106797</v>
      </c>
      <c r="BO114" s="36">
        <v>1.7792642140468227</v>
      </c>
      <c r="BP114" s="36">
        <v>1.713355048859935</v>
      </c>
      <c r="BQ114" s="36">
        <v>1.7449664429530203</v>
      </c>
      <c r="BR114" s="36">
        <v>1.7244897959183674</v>
      </c>
      <c r="BS114" s="36">
        <v>1.9345454545454546</v>
      </c>
      <c r="BT114" s="36">
        <v>1.8864468864468866</v>
      </c>
      <c r="BU114" s="166">
        <v>1.8327402135231317</v>
      </c>
      <c r="BV114" s="171">
        <v>1.7831547585021763</v>
      </c>
      <c r="BW114" s="42">
        <v>0.08580066244493263</v>
      </c>
      <c r="BX114" s="9">
        <v>33.72</v>
      </c>
      <c r="BY114" s="9">
        <v>65.05</v>
      </c>
      <c r="BZ114" s="29">
        <v>43.07</v>
      </c>
      <c r="CA114" s="31">
        <v>0.6621060722521138</v>
      </c>
      <c r="CB114" s="123">
        <v>24.96</v>
      </c>
      <c r="CC114" s="29">
        <v>18.11</v>
      </c>
      <c r="CD114" s="31">
        <v>0.2784012298232129</v>
      </c>
    </row>
    <row r="115" spans="1:82" ht="15">
      <c r="A115" s="56" t="s">
        <v>338</v>
      </c>
      <c r="B115" s="57">
        <v>1294</v>
      </c>
      <c r="C115" s="58" t="s">
        <v>339</v>
      </c>
      <c r="D115" s="33">
        <v>8.85</v>
      </c>
      <c r="E115" s="36">
        <v>8.46</v>
      </c>
      <c r="F115" s="36">
        <v>8.91</v>
      </c>
      <c r="G115" s="36">
        <v>8.08</v>
      </c>
      <c r="H115" s="36">
        <v>9.18</v>
      </c>
      <c r="I115" s="36">
        <v>9.33</v>
      </c>
      <c r="J115" s="36">
        <v>9.45</v>
      </c>
      <c r="K115" s="36">
        <v>9.04</v>
      </c>
      <c r="L115" s="36">
        <v>8.93</v>
      </c>
      <c r="M115" s="166">
        <v>8.84</v>
      </c>
      <c r="N115" s="171">
        <v>8.907000000000002</v>
      </c>
      <c r="O115" s="42">
        <v>0.4024936162364157</v>
      </c>
      <c r="P115" s="35">
        <v>3.39</v>
      </c>
      <c r="Q115" s="36">
        <v>3.17</v>
      </c>
      <c r="R115" s="36">
        <v>2.99</v>
      </c>
      <c r="S115" s="36">
        <v>3.2</v>
      </c>
      <c r="T115" s="36">
        <v>2.94</v>
      </c>
      <c r="U115" s="36">
        <v>3.27</v>
      </c>
      <c r="V115" s="36">
        <v>3.41</v>
      </c>
      <c r="W115" s="36">
        <v>2.9</v>
      </c>
      <c r="X115" s="36">
        <v>3.22</v>
      </c>
      <c r="Y115" s="166">
        <v>3.27</v>
      </c>
      <c r="Z115" s="171">
        <v>3.1759999999999997</v>
      </c>
      <c r="AA115" s="42">
        <v>0.17864925288272773</v>
      </c>
      <c r="AB115" s="35">
        <v>2.6106194690265485</v>
      </c>
      <c r="AC115" s="36">
        <v>2.6687697160883284</v>
      </c>
      <c r="AD115" s="36">
        <v>2.979933110367893</v>
      </c>
      <c r="AE115" s="36">
        <v>2.525</v>
      </c>
      <c r="AF115" s="36">
        <v>3.122448979591837</v>
      </c>
      <c r="AG115" s="36">
        <v>2.853211009174312</v>
      </c>
      <c r="AH115" s="36">
        <v>2.7712609970674484</v>
      </c>
      <c r="AI115" s="36">
        <v>3.117241379310345</v>
      </c>
      <c r="AJ115" s="36">
        <v>2.773291925465838</v>
      </c>
      <c r="AK115" s="166">
        <v>2.7033639143730888</v>
      </c>
      <c r="AL115" s="171">
        <v>2.812514050046564</v>
      </c>
      <c r="AM115" s="42">
        <v>0.2048972414304774</v>
      </c>
      <c r="AN115" s="35">
        <v>5.69</v>
      </c>
      <c r="AO115" s="37">
        <v>5.48</v>
      </c>
      <c r="AP115" s="37">
        <v>5.44</v>
      </c>
      <c r="AQ115" s="37">
        <v>5.69</v>
      </c>
      <c r="AR115" s="37">
        <v>5.53</v>
      </c>
      <c r="AS115" s="37">
        <v>5.65</v>
      </c>
      <c r="AT115" s="37">
        <v>5.92</v>
      </c>
      <c r="AU115" s="37">
        <v>5.89</v>
      </c>
      <c r="AV115" s="36">
        <v>5.54</v>
      </c>
      <c r="AW115" s="166">
        <v>5.63</v>
      </c>
      <c r="AX115" s="171">
        <v>5.646000000000001</v>
      </c>
      <c r="AY115" s="42">
        <v>0.1610520964712189</v>
      </c>
      <c r="AZ115" s="35">
        <v>2.67</v>
      </c>
      <c r="BA115" s="37">
        <v>2.69</v>
      </c>
      <c r="BB115" s="37">
        <v>2.67</v>
      </c>
      <c r="BC115" s="37">
        <v>2.67</v>
      </c>
      <c r="BD115" s="37">
        <v>2.61</v>
      </c>
      <c r="BE115" s="37">
        <v>2.73</v>
      </c>
      <c r="BF115" s="37">
        <v>2.81</v>
      </c>
      <c r="BG115" s="37">
        <v>2.59</v>
      </c>
      <c r="BH115" s="36">
        <v>2.58</v>
      </c>
      <c r="BI115" s="166">
        <v>2.74</v>
      </c>
      <c r="BJ115" s="171">
        <v>2.6759999999999997</v>
      </c>
      <c r="BK115" s="42">
        <v>0.07167829363049226</v>
      </c>
      <c r="BL115" s="35">
        <v>2.1310861423220975</v>
      </c>
      <c r="BM115" s="36">
        <v>2.0371747211895914</v>
      </c>
      <c r="BN115" s="36">
        <v>2.0374531835205993</v>
      </c>
      <c r="BO115" s="36">
        <v>2.1310861423220975</v>
      </c>
      <c r="BP115" s="36">
        <v>2.1187739463601534</v>
      </c>
      <c r="BQ115" s="36">
        <v>2.06959706959707</v>
      </c>
      <c r="BR115" s="36">
        <v>2.106761565836299</v>
      </c>
      <c r="BS115" s="36">
        <v>2.2741312741312742</v>
      </c>
      <c r="BT115" s="36">
        <v>2.147286821705426</v>
      </c>
      <c r="BU115" s="166">
        <v>2.054744525547445</v>
      </c>
      <c r="BV115" s="171">
        <v>2.110809539253205</v>
      </c>
      <c r="BW115" s="42">
        <v>0.07035755911903045</v>
      </c>
      <c r="BX115" s="9">
        <v>32.46</v>
      </c>
      <c r="BY115" s="9">
        <v>63.45</v>
      </c>
      <c r="BZ115" s="29">
        <v>42.49</v>
      </c>
      <c r="CA115" s="31">
        <v>0.6696611505122143</v>
      </c>
      <c r="CB115" s="123">
        <v>21.12</v>
      </c>
      <c r="CC115" s="29">
        <v>21.37</v>
      </c>
      <c r="CD115" s="31">
        <v>0.3368006304176517</v>
      </c>
    </row>
    <row r="116" spans="1:82" ht="15">
      <c r="A116" s="56" t="s">
        <v>340</v>
      </c>
      <c r="B116" s="57">
        <v>1304</v>
      </c>
      <c r="C116" s="58" t="s">
        <v>341</v>
      </c>
      <c r="D116" s="33">
        <v>10.24</v>
      </c>
      <c r="E116" s="36">
        <v>9.92</v>
      </c>
      <c r="F116" s="36">
        <v>9.75</v>
      </c>
      <c r="G116" s="36">
        <v>10.43</v>
      </c>
      <c r="H116" s="36">
        <v>10.23</v>
      </c>
      <c r="I116" s="36">
        <v>9.76</v>
      </c>
      <c r="J116" s="36">
        <v>9.91</v>
      </c>
      <c r="K116" s="36">
        <v>10.76</v>
      </c>
      <c r="L116" s="36">
        <v>9.94</v>
      </c>
      <c r="M116" s="166">
        <v>10.37</v>
      </c>
      <c r="N116" s="171">
        <v>10.131000000000002</v>
      </c>
      <c r="O116" s="42">
        <v>0.32939169523356193</v>
      </c>
      <c r="P116" s="35">
        <v>3.06</v>
      </c>
      <c r="Q116" s="36">
        <v>3.12</v>
      </c>
      <c r="R116" s="36">
        <v>2.99</v>
      </c>
      <c r="S116" s="36">
        <v>3.36</v>
      </c>
      <c r="T116" s="36">
        <v>3.14</v>
      </c>
      <c r="U116" s="36">
        <v>2.73</v>
      </c>
      <c r="V116" s="36">
        <v>2.88</v>
      </c>
      <c r="W116" s="36">
        <v>2.96</v>
      </c>
      <c r="X116" s="36">
        <v>3.21</v>
      </c>
      <c r="Y116" s="166">
        <v>2.98</v>
      </c>
      <c r="Z116" s="171">
        <v>3.043</v>
      </c>
      <c r="AA116" s="42">
        <v>0.17707813717866858</v>
      </c>
      <c r="AB116" s="35">
        <v>3.34640522875817</v>
      </c>
      <c r="AC116" s="36">
        <v>3.1794871794871793</v>
      </c>
      <c r="AD116" s="36">
        <v>3.260869565217391</v>
      </c>
      <c r="AE116" s="36">
        <v>3.1041666666666665</v>
      </c>
      <c r="AF116" s="36">
        <v>3.2579617834394905</v>
      </c>
      <c r="AG116" s="36">
        <v>3.575091575091575</v>
      </c>
      <c r="AH116" s="36">
        <v>3.4409722222222223</v>
      </c>
      <c r="AI116" s="36">
        <v>3.635135135135135</v>
      </c>
      <c r="AJ116" s="36">
        <v>3.096573208722741</v>
      </c>
      <c r="AK116" s="166">
        <v>3.4798657718120802</v>
      </c>
      <c r="AL116" s="171">
        <v>3.337652833655265</v>
      </c>
      <c r="AM116" s="42">
        <v>0.19024743524895785</v>
      </c>
      <c r="AN116" s="35">
        <v>6.84</v>
      </c>
      <c r="AO116" s="37">
        <v>7.07</v>
      </c>
      <c r="AP116" s="37">
        <v>7.26</v>
      </c>
      <c r="AQ116" s="37">
        <v>6.89</v>
      </c>
      <c r="AR116" s="37">
        <v>7.57</v>
      </c>
      <c r="AS116" s="37">
        <v>6.79</v>
      </c>
      <c r="AT116" s="37">
        <v>6.59</v>
      </c>
      <c r="AU116" s="37">
        <v>6.91</v>
      </c>
      <c r="AV116" s="36">
        <v>7.02</v>
      </c>
      <c r="AW116" s="166">
        <v>6.7</v>
      </c>
      <c r="AX116" s="171">
        <v>6.964</v>
      </c>
      <c r="AY116" s="42">
        <v>0.2853535818360579</v>
      </c>
      <c r="AZ116" s="35">
        <v>2.32</v>
      </c>
      <c r="BA116" s="37">
        <v>2.49</v>
      </c>
      <c r="BB116" s="37">
        <v>2.64</v>
      </c>
      <c r="BC116" s="37">
        <v>2.32</v>
      </c>
      <c r="BD116" s="37">
        <v>2.63</v>
      </c>
      <c r="BE116" s="37">
        <v>2.44</v>
      </c>
      <c r="BF116" s="37">
        <v>2.63</v>
      </c>
      <c r="BG116" s="37">
        <v>2.47</v>
      </c>
      <c r="BH116" s="36">
        <v>2.66</v>
      </c>
      <c r="BI116" s="166">
        <v>2.56</v>
      </c>
      <c r="BJ116" s="171">
        <v>2.516</v>
      </c>
      <c r="BK116" s="42">
        <v>0.12885823390239473</v>
      </c>
      <c r="BL116" s="35">
        <v>2.9482758620689657</v>
      </c>
      <c r="BM116" s="36">
        <v>2.8393574297188753</v>
      </c>
      <c r="BN116" s="36">
        <v>2.75</v>
      </c>
      <c r="BO116" s="36">
        <v>2.969827586206897</v>
      </c>
      <c r="BP116" s="36">
        <v>2.878326996197719</v>
      </c>
      <c r="BQ116" s="36">
        <v>2.7827868852459017</v>
      </c>
      <c r="BR116" s="36">
        <v>2.505703422053232</v>
      </c>
      <c r="BS116" s="36">
        <v>2.797570850202429</v>
      </c>
      <c r="BT116" s="36">
        <v>2.639097744360902</v>
      </c>
      <c r="BU116" s="166">
        <v>2.6171875</v>
      </c>
      <c r="BV116" s="171">
        <v>2.7728134276054925</v>
      </c>
      <c r="BW116" s="42">
        <v>0.14901259552891677</v>
      </c>
      <c r="BX116" s="9">
        <v>33.79</v>
      </c>
      <c r="BY116" s="9">
        <v>52.92</v>
      </c>
      <c r="BZ116" s="29">
        <v>32.91</v>
      </c>
      <c r="CA116" s="31">
        <v>0.6218820861678004</v>
      </c>
      <c r="CB116" s="123">
        <v>23.45</v>
      </c>
      <c r="CC116" s="29">
        <v>9.46</v>
      </c>
      <c r="CD116" s="31">
        <v>0.17876039304610733</v>
      </c>
    </row>
    <row r="117" spans="1:82" s="257" customFormat="1" ht="15">
      <c r="A117" s="245" t="s">
        <v>342</v>
      </c>
      <c r="B117" s="57">
        <v>1306</v>
      </c>
      <c r="C117" s="58" t="s">
        <v>546</v>
      </c>
      <c r="D117" s="262">
        <v>9.1</v>
      </c>
      <c r="E117" s="262">
        <v>9.08</v>
      </c>
      <c r="F117" s="262">
        <v>9.69</v>
      </c>
      <c r="G117" s="262">
        <v>9.45</v>
      </c>
      <c r="H117" s="262">
        <v>9.9</v>
      </c>
      <c r="I117" s="262">
        <v>8.6</v>
      </c>
      <c r="J117" s="262">
        <v>9.12</v>
      </c>
      <c r="K117" s="262">
        <v>8.84</v>
      </c>
      <c r="L117" s="262">
        <v>8.71</v>
      </c>
      <c r="M117" s="262">
        <v>8.76</v>
      </c>
      <c r="N117" s="249">
        <f>AVERAGE(D117:M117)</f>
        <v>9.125000000000002</v>
      </c>
      <c r="O117" s="250">
        <f>STDEV(D117:M117)</f>
        <v>0.43339102180103595</v>
      </c>
      <c r="P117" s="262">
        <v>2.89</v>
      </c>
      <c r="Q117" s="262">
        <v>2.73</v>
      </c>
      <c r="R117" s="262">
        <v>2.65</v>
      </c>
      <c r="S117" s="262">
        <v>2.91</v>
      </c>
      <c r="T117" s="262">
        <v>3.05</v>
      </c>
      <c r="U117" s="262">
        <v>2.73</v>
      </c>
      <c r="V117" s="262">
        <v>2.86</v>
      </c>
      <c r="W117" s="262">
        <v>2.61</v>
      </c>
      <c r="X117" s="262">
        <v>2.52</v>
      </c>
      <c r="Y117" s="262">
        <v>2.35</v>
      </c>
      <c r="Z117" s="249">
        <f>AVERAGE(P117:Y117)</f>
        <v>2.73</v>
      </c>
      <c r="AA117" s="250">
        <f>STDEV(P117:Y117)</f>
        <v>0.20725722075613123</v>
      </c>
      <c r="AB117" s="251">
        <f>D117/P117</f>
        <v>3.14878892733564</v>
      </c>
      <c r="AC117" s="247">
        <f>H117/Q117</f>
        <v>3.6263736263736264</v>
      </c>
      <c r="AD117" s="247">
        <f>I117/R117</f>
        <v>3.2452830188679247</v>
      </c>
      <c r="AE117" s="251">
        <f>G117/S117</f>
        <v>3.2474226804123707</v>
      </c>
      <c r="AF117" s="247">
        <f>K117/T117</f>
        <v>2.898360655737705</v>
      </c>
      <c r="AG117" s="247">
        <f>L117/U117</f>
        <v>3.1904761904761907</v>
      </c>
      <c r="AH117" s="251">
        <f>J117/V117</f>
        <v>3.1888111888111887</v>
      </c>
      <c r="AI117" s="247">
        <f>N117/W117</f>
        <v>3.49616858237548</v>
      </c>
      <c r="AJ117" s="247">
        <f>O117/X117</f>
        <v>0.1719805642067603</v>
      </c>
      <c r="AK117" s="251">
        <f>M117/Y117</f>
        <v>3.7276595744680847</v>
      </c>
      <c r="AL117" s="249">
        <f>AVERAGE(AB117:AK117)</f>
        <v>2.9941325009064967</v>
      </c>
      <c r="AM117" s="250">
        <v>0.12</v>
      </c>
      <c r="AN117" s="251">
        <v>5.92</v>
      </c>
      <c r="AO117" s="252">
        <v>5.72</v>
      </c>
      <c r="AP117" s="252">
        <v>5.78</v>
      </c>
      <c r="AQ117" s="252">
        <v>5.44</v>
      </c>
      <c r="AR117" s="252">
        <v>5.25</v>
      </c>
      <c r="AS117" s="252">
        <v>5.7</v>
      </c>
      <c r="AT117" s="252">
        <v>5.69</v>
      </c>
      <c r="AU117" s="252">
        <v>5.78</v>
      </c>
      <c r="AV117" s="247">
        <v>5.62</v>
      </c>
      <c r="AW117" s="248">
        <v>5.48</v>
      </c>
      <c r="AX117" s="249">
        <v>5.638</v>
      </c>
      <c r="AY117" s="250">
        <v>0.19668361508891694</v>
      </c>
      <c r="AZ117" s="251">
        <v>2.38</v>
      </c>
      <c r="BA117" s="252">
        <v>2.4</v>
      </c>
      <c r="BB117" s="252">
        <v>2.4</v>
      </c>
      <c r="BC117" s="252">
        <v>2.37</v>
      </c>
      <c r="BD117" s="252">
        <v>2.48</v>
      </c>
      <c r="BE117" s="252">
        <v>2.48</v>
      </c>
      <c r="BF117" s="252">
        <v>2.53</v>
      </c>
      <c r="BG117" s="252">
        <v>2.34</v>
      </c>
      <c r="BH117" s="247">
        <v>2.4</v>
      </c>
      <c r="BI117" s="248">
        <v>2.32</v>
      </c>
      <c r="BJ117" s="249">
        <v>2.41</v>
      </c>
      <c r="BK117" s="250">
        <v>0.06666666666666003</v>
      </c>
      <c r="BL117" s="251">
        <v>2.4873949579831933</v>
      </c>
      <c r="BM117" s="247">
        <v>2.3833333333333333</v>
      </c>
      <c r="BN117" s="247">
        <v>2.4083333333333337</v>
      </c>
      <c r="BO117" s="247">
        <v>2.2953586497890295</v>
      </c>
      <c r="BP117" s="247">
        <v>2.116935483870968</v>
      </c>
      <c r="BQ117" s="247">
        <v>2.2983870967741935</v>
      </c>
      <c r="BR117" s="247">
        <v>2.24901185770751</v>
      </c>
      <c r="BS117" s="247">
        <v>2.47008547008547</v>
      </c>
      <c r="BT117" s="247">
        <v>2.341666666666667</v>
      </c>
      <c r="BU117" s="248">
        <v>2.3620689655172415</v>
      </c>
      <c r="BV117" s="249">
        <v>2.3412575815060945</v>
      </c>
      <c r="BW117" s="250">
        <v>0.1092549676216289</v>
      </c>
      <c r="BX117" s="253">
        <v>26.65</v>
      </c>
      <c r="BY117" s="253">
        <v>71.17</v>
      </c>
      <c r="BZ117" s="254">
        <v>48.56</v>
      </c>
      <c r="CA117" s="255">
        <v>0.6823099620626669</v>
      </c>
      <c r="CB117" s="256">
        <v>14.11</v>
      </c>
      <c r="CC117" s="254">
        <v>34.45</v>
      </c>
      <c r="CD117" s="255">
        <v>0.48405226921455674</v>
      </c>
    </row>
    <row r="118" spans="1:82" ht="15">
      <c r="A118" s="56" t="s">
        <v>343</v>
      </c>
      <c r="B118" s="57">
        <v>1316</v>
      </c>
      <c r="C118" s="58" t="s">
        <v>344</v>
      </c>
      <c r="D118" s="33">
        <v>8.62</v>
      </c>
      <c r="E118" s="36">
        <v>9.71</v>
      </c>
      <c r="F118" s="36">
        <v>8.62</v>
      </c>
      <c r="G118" s="36">
        <v>8.21</v>
      </c>
      <c r="H118" s="36">
        <v>8.55</v>
      </c>
      <c r="I118" s="36">
        <v>8.7</v>
      </c>
      <c r="J118" s="36">
        <v>8.66</v>
      </c>
      <c r="K118" s="36">
        <v>9.01</v>
      </c>
      <c r="L118" s="36">
        <v>8.27</v>
      </c>
      <c r="M118" s="166">
        <v>8.97</v>
      </c>
      <c r="N118" s="171">
        <v>8.732</v>
      </c>
      <c r="O118" s="42">
        <v>0.426973847754979</v>
      </c>
      <c r="P118" s="35">
        <v>3.53</v>
      </c>
      <c r="Q118" s="36">
        <v>3.73</v>
      </c>
      <c r="R118" s="36">
        <v>3.22</v>
      </c>
      <c r="S118" s="36">
        <v>3.13</v>
      </c>
      <c r="T118" s="36">
        <v>3.42</v>
      </c>
      <c r="U118" s="36">
        <v>3.21</v>
      </c>
      <c r="V118" s="36">
        <v>3.27</v>
      </c>
      <c r="W118" s="36">
        <v>3.37</v>
      </c>
      <c r="X118" s="36">
        <v>3.23</v>
      </c>
      <c r="Y118" s="166">
        <v>3.38</v>
      </c>
      <c r="Z118" s="171">
        <v>3.349</v>
      </c>
      <c r="AA118" s="42">
        <v>0.17909959985065235</v>
      </c>
      <c r="AB118" s="35">
        <v>2.441926345609065</v>
      </c>
      <c r="AC118" s="36">
        <v>2.603217158176944</v>
      </c>
      <c r="AD118" s="36">
        <v>2.677018633540372</v>
      </c>
      <c r="AE118" s="36">
        <v>2.623003194888179</v>
      </c>
      <c r="AF118" s="36">
        <v>2.5000000000000004</v>
      </c>
      <c r="AG118" s="36">
        <v>2.7102803738317753</v>
      </c>
      <c r="AH118" s="36">
        <v>2.6483180428134556</v>
      </c>
      <c r="AI118" s="36">
        <v>2.6735905044510386</v>
      </c>
      <c r="AJ118" s="36">
        <v>2.5603715170278636</v>
      </c>
      <c r="AK118" s="166">
        <v>2.653846153846154</v>
      </c>
      <c r="AL118" s="171">
        <v>2.609157192418485</v>
      </c>
      <c r="AM118" s="42">
        <v>0.08498489204474444</v>
      </c>
      <c r="AN118" s="35">
        <v>5.44</v>
      </c>
      <c r="AO118" s="37">
        <v>5.83</v>
      </c>
      <c r="AP118" s="37">
        <v>5.53</v>
      </c>
      <c r="AQ118" s="37">
        <v>5.48</v>
      </c>
      <c r="AR118" s="37">
        <v>5.4</v>
      </c>
      <c r="AS118" s="37">
        <v>5.12</v>
      </c>
      <c r="AT118" s="37">
        <v>5.6</v>
      </c>
      <c r="AU118" s="37">
        <v>5.37</v>
      </c>
      <c r="AV118" s="36">
        <v>5.41</v>
      </c>
      <c r="AW118" s="166">
        <v>5.62</v>
      </c>
      <c r="AX118" s="171">
        <v>5.479999999999999</v>
      </c>
      <c r="AY118" s="42">
        <v>0.1866666666667029</v>
      </c>
      <c r="AZ118" s="35">
        <v>2.77</v>
      </c>
      <c r="BA118" s="37">
        <v>2.68</v>
      </c>
      <c r="BB118" s="37">
        <v>2.87</v>
      </c>
      <c r="BC118" s="37">
        <v>2.82</v>
      </c>
      <c r="BD118" s="37">
        <v>2.78</v>
      </c>
      <c r="BE118" s="37">
        <v>2.72</v>
      </c>
      <c r="BF118" s="37">
        <v>2.68</v>
      </c>
      <c r="BG118" s="37">
        <v>2.53</v>
      </c>
      <c r="BH118" s="36">
        <v>2.5</v>
      </c>
      <c r="BI118" s="166">
        <v>2.67</v>
      </c>
      <c r="BJ118" s="171">
        <v>2.7020000000000004</v>
      </c>
      <c r="BK118" s="42">
        <v>0.11811482172492296</v>
      </c>
      <c r="BL118" s="35">
        <v>1.9638989169675092</v>
      </c>
      <c r="BM118" s="36">
        <v>2.175373134328358</v>
      </c>
      <c r="BN118" s="36">
        <v>1.9268292682926829</v>
      </c>
      <c r="BO118" s="36">
        <v>1.943262411347518</v>
      </c>
      <c r="BP118" s="36">
        <v>1.942446043165468</v>
      </c>
      <c r="BQ118" s="36">
        <v>1.8823529411764706</v>
      </c>
      <c r="BR118" s="36">
        <v>2.08955223880597</v>
      </c>
      <c r="BS118" s="36">
        <v>2.122529644268775</v>
      </c>
      <c r="BT118" s="36">
        <v>2.164</v>
      </c>
      <c r="BU118" s="166">
        <v>2.104868913857678</v>
      </c>
      <c r="BV118" s="171">
        <v>2.031511351221043</v>
      </c>
      <c r="BW118" s="42">
        <v>0.10994057815111288</v>
      </c>
      <c r="BX118" s="9">
        <v>32.61</v>
      </c>
      <c r="BY118" s="9">
        <v>67.84</v>
      </c>
      <c r="BZ118" s="29">
        <v>43.35</v>
      </c>
      <c r="CA118" s="31">
        <v>0.6390035377358491</v>
      </c>
      <c r="CB118" s="123">
        <v>3.53</v>
      </c>
      <c r="CC118" s="29">
        <v>39.82</v>
      </c>
      <c r="CD118" s="31">
        <v>0.5869693396226415</v>
      </c>
    </row>
    <row r="119" spans="1:82" ht="15">
      <c r="A119" s="56" t="s">
        <v>345</v>
      </c>
      <c r="B119" s="57">
        <v>1325</v>
      </c>
      <c r="C119" s="58" t="s">
        <v>346</v>
      </c>
      <c r="D119" s="33">
        <v>6.33</v>
      </c>
      <c r="E119" s="36">
        <v>6.93</v>
      </c>
      <c r="F119" s="36">
        <v>6.95</v>
      </c>
      <c r="G119" s="36">
        <v>5.96</v>
      </c>
      <c r="H119" s="36">
        <v>6.45</v>
      </c>
      <c r="I119" s="36">
        <v>5.92</v>
      </c>
      <c r="J119" s="36">
        <v>6.5</v>
      </c>
      <c r="K119" s="36">
        <v>6.34</v>
      </c>
      <c r="L119" s="36">
        <v>6.26</v>
      </c>
      <c r="M119" s="166">
        <v>6.38</v>
      </c>
      <c r="N119" s="171">
        <v>6.402000000000001</v>
      </c>
      <c r="O119" s="42">
        <v>0.3412981752726376</v>
      </c>
      <c r="P119" s="35">
        <v>3.42</v>
      </c>
      <c r="Q119" s="36">
        <v>3.24</v>
      </c>
      <c r="R119" s="36">
        <v>3.55</v>
      </c>
      <c r="S119" s="36">
        <v>3.14</v>
      </c>
      <c r="T119" s="36">
        <v>3.41</v>
      </c>
      <c r="U119" s="36">
        <v>3.36</v>
      </c>
      <c r="V119" s="36">
        <v>3.42</v>
      </c>
      <c r="W119" s="36">
        <v>3.57</v>
      </c>
      <c r="X119" s="36">
        <v>3.31</v>
      </c>
      <c r="Y119" s="166">
        <v>3.25</v>
      </c>
      <c r="Z119" s="171">
        <v>3.367</v>
      </c>
      <c r="AA119" s="42">
        <v>0.13614126650080877</v>
      </c>
      <c r="AB119" s="35">
        <v>1.8508771929824561</v>
      </c>
      <c r="AC119" s="36">
        <v>2.138888888888889</v>
      </c>
      <c r="AD119" s="36">
        <v>1.9577464788732395</v>
      </c>
      <c r="AE119" s="36">
        <v>1.8980891719745223</v>
      </c>
      <c r="AF119" s="36">
        <v>1.8914956011730204</v>
      </c>
      <c r="AG119" s="36">
        <v>1.7619047619047619</v>
      </c>
      <c r="AH119" s="36">
        <v>1.9005847953216375</v>
      </c>
      <c r="AI119" s="36">
        <v>1.7759103641456584</v>
      </c>
      <c r="AJ119" s="36">
        <v>1.8912386706948638</v>
      </c>
      <c r="AK119" s="166">
        <v>1.963076923076923</v>
      </c>
      <c r="AL119" s="171">
        <v>1.9029812849035974</v>
      </c>
      <c r="AM119" s="42">
        <v>0.10610635979742385</v>
      </c>
      <c r="AN119" s="35">
        <v>4.3</v>
      </c>
      <c r="AO119" s="37">
        <v>3.9</v>
      </c>
      <c r="AP119" s="37">
        <v>4.25</v>
      </c>
      <c r="AQ119" s="37">
        <v>4.25</v>
      </c>
      <c r="AR119" s="37">
        <v>4.08</v>
      </c>
      <c r="AS119" s="37">
        <v>4.01</v>
      </c>
      <c r="AT119" s="37">
        <v>4.11</v>
      </c>
      <c r="AU119" s="37">
        <v>3.92</v>
      </c>
      <c r="AV119" s="36">
        <v>4.03</v>
      </c>
      <c r="AW119" s="166">
        <v>4.3</v>
      </c>
      <c r="AX119" s="171">
        <v>4.115</v>
      </c>
      <c r="AY119" s="42">
        <v>0.15226074127409578</v>
      </c>
      <c r="AZ119" s="35">
        <v>2.98</v>
      </c>
      <c r="BA119" s="37">
        <v>2.81</v>
      </c>
      <c r="BB119" s="37">
        <v>2.84</v>
      </c>
      <c r="BC119" s="37">
        <v>2.86</v>
      </c>
      <c r="BD119" s="37">
        <v>2.99</v>
      </c>
      <c r="BE119" s="37">
        <v>2.82</v>
      </c>
      <c r="BF119" s="37">
        <v>3.09</v>
      </c>
      <c r="BG119" s="37">
        <v>2.91</v>
      </c>
      <c r="BH119" s="36">
        <v>2.93</v>
      </c>
      <c r="BI119" s="166">
        <v>2.94</v>
      </c>
      <c r="BJ119" s="171">
        <v>2.917</v>
      </c>
      <c r="BK119" s="42">
        <v>0.0881980095517381</v>
      </c>
      <c r="BL119" s="35">
        <v>1.4429530201342282</v>
      </c>
      <c r="BM119" s="36">
        <v>1.387900355871886</v>
      </c>
      <c r="BN119" s="36">
        <v>1.4964788732394367</v>
      </c>
      <c r="BO119" s="36">
        <v>1.486013986013986</v>
      </c>
      <c r="BP119" s="36">
        <v>1.3645484949832776</v>
      </c>
      <c r="BQ119" s="36">
        <v>1.4219858156028369</v>
      </c>
      <c r="BR119" s="36">
        <v>1.3300970873786409</v>
      </c>
      <c r="BS119" s="36">
        <v>1.3470790378006872</v>
      </c>
      <c r="BT119" s="36">
        <v>1.3754266211604096</v>
      </c>
      <c r="BU119" s="166">
        <v>1.4625850340136055</v>
      </c>
      <c r="BV119" s="171">
        <v>1.4115068326198996</v>
      </c>
      <c r="BW119" s="42">
        <v>0.05899325600592062</v>
      </c>
      <c r="BX119" s="9">
        <v>27.52</v>
      </c>
      <c r="BY119" s="9">
        <v>55.6</v>
      </c>
      <c r="BZ119" s="29">
        <v>37.87</v>
      </c>
      <c r="CA119" s="31">
        <v>0.681115107913669</v>
      </c>
      <c r="CB119" s="123">
        <v>17.06</v>
      </c>
      <c r="CC119" s="29">
        <v>20.81</v>
      </c>
      <c r="CD119" s="31">
        <v>0.37428057553956834</v>
      </c>
    </row>
    <row r="120" spans="1:82" ht="15">
      <c r="A120" s="56" t="s">
        <v>347</v>
      </c>
      <c r="B120" s="57">
        <v>1332</v>
      </c>
      <c r="C120" s="58" t="s">
        <v>348</v>
      </c>
      <c r="D120" s="33">
        <v>7.17</v>
      </c>
      <c r="E120" s="36">
        <v>6.95</v>
      </c>
      <c r="F120" s="36">
        <v>7.49</v>
      </c>
      <c r="G120" s="36">
        <v>6.92</v>
      </c>
      <c r="H120" s="36">
        <v>8.17</v>
      </c>
      <c r="I120" s="36">
        <v>7.12</v>
      </c>
      <c r="J120" s="36">
        <v>7.55</v>
      </c>
      <c r="K120" s="36">
        <v>7.27</v>
      </c>
      <c r="L120" s="36">
        <v>7.43</v>
      </c>
      <c r="M120" s="166">
        <v>8.07</v>
      </c>
      <c r="N120" s="171">
        <v>7.413999999999999</v>
      </c>
      <c r="O120" s="42">
        <v>0.42849089190374257</v>
      </c>
      <c r="P120" s="35">
        <v>2.99</v>
      </c>
      <c r="Q120" s="36">
        <v>3.52</v>
      </c>
      <c r="R120" s="36">
        <v>3.29</v>
      </c>
      <c r="S120" s="36">
        <v>3.43</v>
      </c>
      <c r="T120" s="36">
        <v>3.54</v>
      </c>
      <c r="U120" s="36">
        <v>3.35</v>
      </c>
      <c r="V120" s="36">
        <v>3.89</v>
      </c>
      <c r="W120" s="36">
        <v>3.63</v>
      </c>
      <c r="X120" s="36">
        <v>3.76</v>
      </c>
      <c r="Y120" s="166">
        <v>3.46</v>
      </c>
      <c r="Z120" s="171">
        <v>3.4859999999999998</v>
      </c>
      <c r="AA120" s="42">
        <v>0.25162582450050125</v>
      </c>
      <c r="AB120" s="35">
        <v>2.3979933110367893</v>
      </c>
      <c r="AC120" s="36">
        <v>1.9744318181818181</v>
      </c>
      <c r="AD120" s="36">
        <v>2.276595744680851</v>
      </c>
      <c r="AE120" s="36">
        <v>2.017492711370262</v>
      </c>
      <c r="AF120" s="36">
        <v>2.307909604519774</v>
      </c>
      <c r="AG120" s="36">
        <v>2.1253731343283584</v>
      </c>
      <c r="AH120" s="36">
        <v>1.9408740359897172</v>
      </c>
      <c r="AI120" s="36">
        <v>2.002754820936639</v>
      </c>
      <c r="AJ120" s="36">
        <v>1.9760638297872342</v>
      </c>
      <c r="AK120" s="166">
        <v>2.332369942196532</v>
      </c>
      <c r="AL120" s="171">
        <v>2.135185895302797</v>
      </c>
      <c r="AM120" s="42">
        <v>0.17581059263231663</v>
      </c>
      <c r="AN120" s="35">
        <v>4.9</v>
      </c>
      <c r="AO120" s="37">
        <v>5.03</v>
      </c>
      <c r="AP120" s="37">
        <v>4.81</v>
      </c>
      <c r="AQ120" s="37">
        <v>4.57</v>
      </c>
      <c r="AR120" s="37">
        <v>4.74</v>
      </c>
      <c r="AS120" s="37">
        <v>4.97</v>
      </c>
      <c r="AT120" s="37">
        <v>4.89</v>
      </c>
      <c r="AU120" s="37">
        <v>4.77</v>
      </c>
      <c r="AV120" s="36">
        <v>4.87</v>
      </c>
      <c r="AW120" s="166">
        <v>4.82</v>
      </c>
      <c r="AX120" s="171">
        <v>4.836999999999999</v>
      </c>
      <c r="AY120" s="42">
        <v>0.12867271142974687</v>
      </c>
      <c r="AZ120" s="35">
        <v>2.94</v>
      </c>
      <c r="BA120" s="37">
        <v>2.84</v>
      </c>
      <c r="BB120" s="37">
        <v>2.78</v>
      </c>
      <c r="BC120" s="37">
        <v>2.67</v>
      </c>
      <c r="BD120" s="37">
        <v>2.77</v>
      </c>
      <c r="BE120" s="37">
        <v>2.97</v>
      </c>
      <c r="BF120" s="37">
        <v>2.87</v>
      </c>
      <c r="BG120" s="37">
        <v>2.93</v>
      </c>
      <c r="BH120" s="36">
        <v>2.9</v>
      </c>
      <c r="BI120" s="166">
        <v>2.8</v>
      </c>
      <c r="BJ120" s="171">
        <v>2.847</v>
      </c>
      <c r="BK120" s="42">
        <v>0.09310090105781405</v>
      </c>
      <c r="BL120" s="35">
        <v>1.6666666666666667</v>
      </c>
      <c r="BM120" s="36">
        <v>1.7711267605633805</v>
      </c>
      <c r="BN120" s="36">
        <v>1.7302158273381294</v>
      </c>
      <c r="BO120" s="36">
        <v>1.711610486891386</v>
      </c>
      <c r="BP120" s="36">
        <v>1.7111913357400723</v>
      </c>
      <c r="BQ120" s="36">
        <v>1.6734006734006732</v>
      </c>
      <c r="BR120" s="36">
        <v>1.7038327526132402</v>
      </c>
      <c r="BS120" s="36">
        <v>1.6279863481228667</v>
      </c>
      <c r="BT120" s="36">
        <v>1.6793103448275863</v>
      </c>
      <c r="BU120" s="166">
        <v>1.7214285714285715</v>
      </c>
      <c r="BV120" s="171">
        <v>1.6996769767592572</v>
      </c>
      <c r="BW120" s="42">
        <v>0.039633817058831566</v>
      </c>
      <c r="BX120" s="9">
        <v>27.23</v>
      </c>
      <c r="BY120" s="9">
        <v>74.31</v>
      </c>
      <c r="BZ120" s="29">
        <v>46.82</v>
      </c>
      <c r="CA120" s="31">
        <v>0.6300632485533575</v>
      </c>
      <c r="CB120" s="123">
        <v>20.95</v>
      </c>
      <c r="CC120" s="29">
        <v>25.87</v>
      </c>
      <c r="CD120" s="31">
        <v>0.3481361862468039</v>
      </c>
    </row>
    <row r="121" spans="1:82" ht="15">
      <c r="A121" s="56" t="s">
        <v>350</v>
      </c>
      <c r="B121" s="57">
        <v>1355</v>
      </c>
      <c r="C121" s="58" t="s">
        <v>351</v>
      </c>
      <c r="D121" s="33">
        <v>7.56</v>
      </c>
      <c r="E121" s="36">
        <v>8.68</v>
      </c>
      <c r="F121" s="36">
        <v>7.68</v>
      </c>
      <c r="G121" s="36">
        <v>8.14</v>
      </c>
      <c r="H121" s="36">
        <v>7.79</v>
      </c>
      <c r="I121" s="36">
        <v>7.73</v>
      </c>
      <c r="J121" s="36">
        <v>8.06</v>
      </c>
      <c r="K121" s="36">
        <v>8.42</v>
      </c>
      <c r="L121" s="36">
        <v>7.68</v>
      </c>
      <c r="M121" s="166">
        <v>7.52</v>
      </c>
      <c r="N121" s="171">
        <v>7.926</v>
      </c>
      <c r="O121" s="42">
        <v>0.3877341586419247</v>
      </c>
      <c r="P121" s="35">
        <v>3.68</v>
      </c>
      <c r="Q121" s="36">
        <v>3.55</v>
      </c>
      <c r="R121" s="36">
        <v>3.26</v>
      </c>
      <c r="S121" s="36">
        <v>3.51</v>
      </c>
      <c r="T121" s="36">
        <v>3.24</v>
      </c>
      <c r="U121" s="36">
        <v>3.61</v>
      </c>
      <c r="V121" s="36">
        <v>4</v>
      </c>
      <c r="W121" s="36">
        <v>3.57</v>
      </c>
      <c r="X121" s="36">
        <v>3.49</v>
      </c>
      <c r="Y121" s="166">
        <v>3.41</v>
      </c>
      <c r="Z121" s="171">
        <v>3.532000000000001</v>
      </c>
      <c r="AA121" s="42">
        <v>0.21734764779034135</v>
      </c>
      <c r="AB121" s="35">
        <v>2.0543478260869565</v>
      </c>
      <c r="AC121" s="36">
        <v>2.445070422535211</v>
      </c>
      <c r="AD121" s="36">
        <v>2.355828220858896</v>
      </c>
      <c r="AE121" s="36">
        <v>2.3190883190883196</v>
      </c>
      <c r="AF121" s="36">
        <v>2.404320987654321</v>
      </c>
      <c r="AG121" s="36">
        <v>2.141274238227147</v>
      </c>
      <c r="AH121" s="36">
        <v>2.015</v>
      </c>
      <c r="AI121" s="36">
        <v>2.358543417366947</v>
      </c>
      <c r="AJ121" s="36">
        <v>2.2005730659025784</v>
      </c>
      <c r="AK121" s="166">
        <v>2.2052785923753664</v>
      </c>
      <c r="AL121" s="171">
        <v>2.2499325090095743</v>
      </c>
      <c r="AM121" s="42">
        <v>0.14884405097312356</v>
      </c>
      <c r="AN121" s="35">
        <v>5.17</v>
      </c>
      <c r="AO121" s="37">
        <v>5.36</v>
      </c>
      <c r="AP121" s="37">
        <v>5.49</v>
      </c>
      <c r="AQ121" s="37">
        <v>5.32</v>
      </c>
      <c r="AR121" s="37">
        <v>5.3</v>
      </c>
      <c r="AS121" s="37">
        <v>5.22</v>
      </c>
      <c r="AT121" s="37">
        <v>5.22</v>
      </c>
      <c r="AU121" s="37">
        <v>5.04</v>
      </c>
      <c r="AV121" s="36">
        <v>4.85</v>
      </c>
      <c r="AW121" s="166">
        <v>5.26</v>
      </c>
      <c r="AX121" s="171">
        <v>5.223000000000001</v>
      </c>
      <c r="AY121" s="42">
        <v>0.17707813717867305</v>
      </c>
      <c r="AZ121" s="35">
        <v>2.99</v>
      </c>
      <c r="BA121" s="37">
        <v>2.89</v>
      </c>
      <c r="BB121" s="37">
        <v>2.85</v>
      </c>
      <c r="BC121" s="37">
        <v>2.84</v>
      </c>
      <c r="BD121" s="37">
        <v>2.93</v>
      </c>
      <c r="BE121" s="37">
        <v>2.95</v>
      </c>
      <c r="BF121" s="37">
        <v>2.92</v>
      </c>
      <c r="BG121" s="37">
        <v>3.03</v>
      </c>
      <c r="BH121" s="36">
        <v>2.91</v>
      </c>
      <c r="BI121" s="166">
        <v>3.1</v>
      </c>
      <c r="BJ121" s="171">
        <v>2.941</v>
      </c>
      <c r="BK121" s="42">
        <v>0.08047774019358776</v>
      </c>
      <c r="BL121" s="35">
        <v>1.7290969899665551</v>
      </c>
      <c r="BM121" s="36">
        <v>1.8546712802768166</v>
      </c>
      <c r="BN121" s="36">
        <v>1.9263157894736842</v>
      </c>
      <c r="BO121" s="36">
        <v>1.8732394366197185</v>
      </c>
      <c r="BP121" s="36">
        <v>1.8088737201365186</v>
      </c>
      <c r="BQ121" s="36">
        <v>1.7694915254237287</v>
      </c>
      <c r="BR121" s="36">
        <v>1.7876712328767124</v>
      </c>
      <c r="BS121" s="36">
        <v>1.6633663366336635</v>
      </c>
      <c r="BT121" s="36">
        <v>1.6666666666666665</v>
      </c>
      <c r="BU121" s="166">
        <v>1.6967741935483869</v>
      </c>
      <c r="BV121" s="171">
        <v>1.777616717162245</v>
      </c>
      <c r="BW121" s="42">
        <v>0.0898080528737563</v>
      </c>
      <c r="BX121" s="9">
        <v>35.43</v>
      </c>
      <c r="BY121" s="9">
        <v>80.33</v>
      </c>
      <c r="BZ121" s="29">
        <v>52.89</v>
      </c>
      <c r="CA121" s="31">
        <v>0.6584090626167061</v>
      </c>
      <c r="CB121" s="123">
        <v>20.69</v>
      </c>
      <c r="CC121" s="29">
        <v>32.2</v>
      </c>
      <c r="CD121" s="31">
        <v>0.40084650815386536</v>
      </c>
    </row>
    <row r="122" spans="1:82" ht="15">
      <c r="A122" s="56" t="s">
        <v>352</v>
      </c>
      <c r="B122" s="57">
        <v>1385</v>
      </c>
      <c r="C122" s="58" t="s">
        <v>353</v>
      </c>
      <c r="D122" s="33">
        <v>7.52</v>
      </c>
      <c r="E122" s="36">
        <v>7.98</v>
      </c>
      <c r="F122" s="36">
        <v>8.02</v>
      </c>
      <c r="G122" s="36">
        <v>8</v>
      </c>
      <c r="H122" s="36">
        <v>3.46</v>
      </c>
      <c r="I122" s="36">
        <v>7.28</v>
      </c>
      <c r="J122" s="36">
        <v>7.72</v>
      </c>
      <c r="K122" s="36">
        <v>7.1</v>
      </c>
      <c r="L122" s="36">
        <v>8.26</v>
      </c>
      <c r="M122" s="166">
        <v>7.51</v>
      </c>
      <c r="N122" s="171">
        <v>7.285000000000001</v>
      </c>
      <c r="O122" s="42">
        <v>1.3922423958811438</v>
      </c>
      <c r="P122" s="35">
        <v>3.19</v>
      </c>
      <c r="Q122" s="36">
        <v>3.54</v>
      </c>
      <c r="R122" s="36">
        <v>3.66</v>
      </c>
      <c r="S122" s="36">
        <v>3.24</v>
      </c>
      <c r="T122" s="36">
        <v>3.23</v>
      </c>
      <c r="U122" s="36">
        <v>3.63</v>
      </c>
      <c r="V122" s="36">
        <v>3.07</v>
      </c>
      <c r="W122" s="36">
        <v>3.26</v>
      </c>
      <c r="X122" s="36">
        <v>3.62</v>
      </c>
      <c r="Y122" s="166">
        <v>3.34</v>
      </c>
      <c r="Z122" s="171">
        <v>3.378</v>
      </c>
      <c r="AA122" s="42">
        <v>0.21456933611305845</v>
      </c>
      <c r="AB122" s="35">
        <v>2.3573667711598745</v>
      </c>
      <c r="AC122" s="36">
        <v>2.2542372881355934</v>
      </c>
      <c r="AD122" s="36">
        <v>2.191256830601093</v>
      </c>
      <c r="AE122" s="36">
        <v>2.4691358024691357</v>
      </c>
      <c r="AF122" s="36">
        <v>1.0712074303405572</v>
      </c>
      <c r="AG122" s="36">
        <v>2.0055096418732785</v>
      </c>
      <c r="AH122" s="36">
        <v>2.5146579804560263</v>
      </c>
      <c r="AI122" s="36">
        <v>2.1779141104294477</v>
      </c>
      <c r="AJ122" s="36">
        <v>2.281767955801105</v>
      </c>
      <c r="AK122" s="166">
        <v>2.248502994011976</v>
      </c>
      <c r="AL122" s="171">
        <v>2.1571556805278087</v>
      </c>
      <c r="AM122" s="42">
        <v>0.40857411745545213</v>
      </c>
      <c r="AN122" s="35">
        <v>5.19</v>
      </c>
      <c r="AO122" s="37">
        <v>5.76</v>
      </c>
      <c r="AP122" s="37">
        <v>5.34</v>
      </c>
      <c r="AQ122" s="37">
        <v>4.88</v>
      </c>
      <c r="AR122" s="37">
        <v>4.92</v>
      </c>
      <c r="AS122" s="37">
        <v>4.58</v>
      </c>
      <c r="AT122" s="37">
        <v>5.18</v>
      </c>
      <c r="AU122" s="37">
        <v>5.15</v>
      </c>
      <c r="AV122" s="36">
        <v>5.22</v>
      </c>
      <c r="AW122" s="166">
        <v>5.36</v>
      </c>
      <c r="AX122" s="171">
        <v>5.1579999999999995</v>
      </c>
      <c r="AY122" s="42">
        <v>0.31793779964713853</v>
      </c>
      <c r="AZ122" s="35">
        <v>2.72</v>
      </c>
      <c r="BA122" s="37">
        <v>3.01</v>
      </c>
      <c r="BB122" s="37">
        <v>2.68</v>
      </c>
      <c r="BC122" s="37">
        <v>2.9</v>
      </c>
      <c r="BD122" s="37">
        <v>3.06</v>
      </c>
      <c r="BE122" s="37">
        <v>2.92</v>
      </c>
      <c r="BF122" s="37">
        <v>2.88</v>
      </c>
      <c r="BG122" s="37">
        <v>2.89</v>
      </c>
      <c r="BH122" s="36">
        <v>2.81</v>
      </c>
      <c r="BI122" s="166">
        <v>2.87</v>
      </c>
      <c r="BJ122" s="171">
        <v>2.8739999999999997</v>
      </c>
      <c r="BK122" s="42">
        <v>0.11625642156697004</v>
      </c>
      <c r="BL122" s="35">
        <v>1.9080882352941178</v>
      </c>
      <c r="BM122" s="36">
        <v>1.9136212624584719</v>
      </c>
      <c r="BN122" s="36">
        <v>1.9925373134328357</v>
      </c>
      <c r="BO122" s="36">
        <v>1.6827586206896552</v>
      </c>
      <c r="BP122" s="36">
        <v>1.6078431372549018</v>
      </c>
      <c r="BQ122" s="36">
        <v>1.5684931506849316</v>
      </c>
      <c r="BR122" s="36">
        <v>1.7986111111111112</v>
      </c>
      <c r="BS122" s="36">
        <v>1.782006920415225</v>
      </c>
      <c r="BT122" s="36">
        <v>1.8576512455516012</v>
      </c>
      <c r="BU122" s="166">
        <v>1.867595818815331</v>
      </c>
      <c r="BV122" s="171">
        <v>1.7979206815708182</v>
      </c>
      <c r="BW122" s="42">
        <v>0.139085905615105</v>
      </c>
      <c r="BX122" s="9">
        <v>31.58</v>
      </c>
      <c r="BY122" s="9">
        <v>67.39</v>
      </c>
      <c r="BZ122" s="29">
        <v>45.989999999999995</v>
      </c>
      <c r="CA122" s="31">
        <v>0.6824454666864519</v>
      </c>
      <c r="CB122" s="123">
        <v>29.27</v>
      </c>
      <c r="CC122" s="29">
        <v>16.72</v>
      </c>
      <c r="CD122" s="31">
        <v>0.24810802789731412</v>
      </c>
    </row>
    <row r="123" spans="1:82" ht="15">
      <c r="A123" s="59" t="s">
        <v>355</v>
      </c>
      <c r="B123" s="57">
        <v>1408</v>
      </c>
      <c r="C123" s="58" t="s">
        <v>356</v>
      </c>
      <c r="D123" s="33">
        <v>8.55</v>
      </c>
      <c r="E123" s="36">
        <v>8.94</v>
      </c>
      <c r="F123" s="36">
        <v>8.5</v>
      </c>
      <c r="G123" s="36">
        <v>8.45</v>
      </c>
      <c r="H123" s="36">
        <v>8.33</v>
      </c>
      <c r="I123" s="36">
        <v>8.74</v>
      </c>
      <c r="J123" s="36">
        <v>8.73</v>
      </c>
      <c r="K123" s="36">
        <v>7.96</v>
      </c>
      <c r="L123" s="36">
        <v>7.31</v>
      </c>
      <c r="M123" s="166">
        <v>8.57</v>
      </c>
      <c r="N123" s="171">
        <v>8.407999999999998</v>
      </c>
      <c r="O123" s="42">
        <v>0.4673756519118478</v>
      </c>
      <c r="P123" s="35">
        <v>3.53</v>
      </c>
      <c r="Q123" s="36">
        <v>3.8</v>
      </c>
      <c r="R123" s="36">
        <v>3.15</v>
      </c>
      <c r="S123" s="36">
        <v>3.26</v>
      </c>
      <c r="T123" s="36">
        <v>3.21</v>
      </c>
      <c r="U123" s="36">
        <v>3.57</v>
      </c>
      <c r="V123" s="36">
        <v>3.58</v>
      </c>
      <c r="W123" s="36">
        <v>3.51</v>
      </c>
      <c r="X123" s="36">
        <v>3.44</v>
      </c>
      <c r="Y123" s="166">
        <v>3.46</v>
      </c>
      <c r="Z123" s="171">
        <v>3.4509999999999996</v>
      </c>
      <c r="AA123" s="42">
        <v>0.1965508133339158</v>
      </c>
      <c r="AB123" s="35">
        <v>2.4220963172804537</v>
      </c>
      <c r="AC123" s="36">
        <v>2.3526315789473684</v>
      </c>
      <c r="AD123" s="36">
        <v>2.6984126984126986</v>
      </c>
      <c r="AE123" s="36">
        <v>2.5920245398773005</v>
      </c>
      <c r="AF123" s="36">
        <v>2.5950155763239877</v>
      </c>
      <c r="AG123" s="36">
        <v>2.4481792717086837</v>
      </c>
      <c r="AH123" s="36">
        <v>2.4385474860335195</v>
      </c>
      <c r="AI123" s="36">
        <v>2.267806267806268</v>
      </c>
      <c r="AJ123" s="36">
        <v>2.125</v>
      </c>
      <c r="AK123" s="166">
        <v>2.4768786127167632</v>
      </c>
      <c r="AL123" s="171">
        <v>2.4416592349107047</v>
      </c>
      <c r="AM123" s="42">
        <v>0.16738159607495007</v>
      </c>
      <c r="AN123" s="35">
        <v>5.45</v>
      </c>
      <c r="AO123" s="37">
        <v>6.08</v>
      </c>
      <c r="AP123" s="37">
        <v>5.86</v>
      </c>
      <c r="AQ123" s="37">
        <v>6.25</v>
      </c>
      <c r="AR123" s="37">
        <v>6.31</v>
      </c>
      <c r="AS123" s="37">
        <v>6.37</v>
      </c>
      <c r="AT123" s="37">
        <v>5.44</v>
      </c>
      <c r="AU123" s="37">
        <v>6.26</v>
      </c>
      <c r="AV123" s="36">
        <v>5.89</v>
      </c>
      <c r="AW123" s="166">
        <v>6</v>
      </c>
      <c r="AX123" s="171">
        <v>5.991</v>
      </c>
      <c r="AY123" s="42">
        <v>0.3360704291265999</v>
      </c>
      <c r="AZ123" s="35">
        <v>2.72</v>
      </c>
      <c r="BA123" s="37">
        <v>2.87</v>
      </c>
      <c r="BB123" s="37">
        <v>2.66</v>
      </c>
      <c r="BC123" s="37">
        <v>2.74</v>
      </c>
      <c r="BD123" s="37">
        <v>2.76</v>
      </c>
      <c r="BE123" s="37">
        <v>2.91</v>
      </c>
      <c r="BF123" s="37">
        <v>2.84</v>
      </c>
      <c r="BG123" s="37">
        <v>2.83</v>
      </c>
      <c r="BH123" s="36">
        <v>2.72</v>
      </c>
      <c r="BI123" s="166">
        <v>2.76</v>
      </c>
      <c r="BJ123" s="171">
        <v>2.7809999999999997</v>
      </c>
      <c r="BK123" s="42">
        <v>0.07823753006782272</v>
      </c>
      <c r="BL123" s="35">
        <v>2.003676470588235</v>
      </c>
      <c r="BM123" s="36">
        <v>2.1184668989547037</v>
      </c>
      <c r="BN123" s="36">
        <v>2.2030075187969924</v>
      </c>
      <c r="BO123" s="36">
        <v>2.2810218978102186</v>
      </c>
      <c r="BP123" s="36">
        <v>2.286231884057971</v>
      </c>
      <c r="BQ123" s="36">
        <v>2.1890034364261166</v>
      </c>
      <c r="BR123" s="36">
        <v>1.9154929577464792</v>
      </c>
      <c r="BS123" s="36">
        <v>2.212014134275618</v>
      </c>
      <c r="BT123" s="36">
        <v>2.165441176470588</v>
      </c>
      <c r="BU123" s="166">
        <v>2.173913043478261</v>
      </c>
      <c r="BV123" s="171">
        <v>2.1548269418605184</v>
      </c>
      <c r="BW123" s="42">
        <v>0.1163702980342772</v>
      </c>
      <c r="BX123" s="9">
        <v>32.27</v>
      </c>
      <c r="BY123" s="9">
        <v>79.93</v>
      </c>
      <c r="BZ123" s="29">
        <v>52.82</v>
      </c>
      <c r="CA123" s="31">
        <v>0.6608282246966095</v>
      </c>
      <c r="CB123" s="123">
        <v>38.29</v>
      </c>
      <c r="CC123" s="29">
        <v>14.53</v>
      </c>
      <c r="CD123" s="31">
        <v>0.1817840610534217</v>
      </c>
    </row>
    <row r="124" spans="1:82" ht="15">
      <c r="A124" s="59" t="s">
        <v>358</v>
      </c>
      <c r="B124" s="57">
        <v>1484</v>
      </c>
      <c r="C124" s="58" t="s">
        <v>359</v>
      </c>
      <c r="D124" s="33">
        <v>6.52</v>
      </c>
      <c r="E124" s="36">
        <v>7.18</v>
      </c>
      <c r="F124" s="36">
        <v>6.41</v>
      </c>
      <c r="G124" s="36">
        <v>6.61</v>
      </c>
      <c r="H124" s="36">
        <v>6.58</v>
      </c>
      <c r="I124" s="36">
        <v>6.89</v>
      </c>
      <c r="J124" s="36">
        <v>6.79</v>
      </c>
      <c r="K124" s="36">
        <v>7.07</v>
      </c>
      <c r="L124" s="36">
        <v>7.21</v>
      </c>
      <c r="M124" s="166">
        <v>6.69</v>
      </c>
      <c r="N124" s="171">
        <v>6.795</v>
      </c>
      <c r="O124" s="42">
        <v>0.2829310870159077</v>
      </c>
      <c r="P124" s="35">
        <v>2.64</v>
      </c>
      <c r="Q124" s="36">
        <v>3.2</v>
      </c>
      <c r="R124" s="36">
        <v>3.04</v>
      </c>
      <c r="S124" s="36">
        <v>2.84</v>
      </c>
      <c r="T124" s="36">
        <v>2.95</v>
      </c>
      <c r="U124" s="36">
        <v>3.06</v>
      </c>
      <c r="V124" s="36">
        <v>2.93</v>
      </c>
      <c r="W124" s="36">
        <v>2.84</v>
      </c>
      <c r="X124" s="36">
        <v>3.21</v>
      </c>
      <c r="Y124" s="166">
        <v>2.96</v>
      </c>
      <c r="Z124" s="171">
        <v>2.9669999999999996</v>
      </c>
      <c r="AA124" s="42">
        <v>0.17262998323325487</v>
      </c>
      <c r="AB124" s="35">
        <v>2.4696969696969693</v>
      </c>
      <c r="AC124" s="36">
        <v>2.24375</v>
      </c>
      <c r="AD124" s="36">
        <v>2.1085526315789473</v>
      </c>
      <c r="AE124" s="36">
        <v>2.3274647887323945</v>
      </c>
      <c r="AF124" s="36">
        <v>2.230508474576271</v>
      </c>
      <c r="AG124" s="36">
        <v>2.2516339869281046</v>
      </c>
      <c r="AH124" s="36">
        <v>2.31740614334471</v>
      </c>
      <c r="AI124" s="36">
        <v>2.48943661971831</v>
      </c>
      <c r="AJ124" s="36">
        <v>2.2461059190031154</v>
      </c>
      <c r="AK124" s="166">
        <v>2.260135135135135</v>
      </c>
      <c r="AL124" s="171">
        <v>2.294469066871396</v>
      </c>
      <c r="AM124" s="42">
        <v>0.11397511949098908</v>
      </c>
      <c r="AN124" s="35">
        <v>4.4</v>
      </c>
      <c r="AO124" s="37">
        <v>4.39</v>
      </c>
      <c r="AP124" s="37">
        <v>4.18</v>
      </c>
      <c r="AQ124" s="37">
        <v>4.52</v>
      </c>
      <c r="AR124" s="37">
        <v>4.28</v>
      </c>
      <c r="AS124" s="37">
        <v>4.41</v>
      </c>
      <c r="AT124" s="37">
        <v>4.28</v>
      </c>
      <c r="AU124" s="37">
        <v>4.22</v>
      </c>
      <c r="AV124" s="36">
        <v>4.48</v>
      </c>
      <c r="AW124" s="166">
        <v>4.44</v>
      </c>
      <c r="AX124" s="171">
        <v>4.359999999999999</v>
      </c>
      <c r="AY124" s="42">
        <v>0.1136270703270999</v>
      </c>
      <c r="AZ124" s="35">
        <v>2.82</v>
      </c>
      <c r="BA124" s="37">
        <v>2.61</v>
      </c>
      <c r="BB124" s="37">
        <v>2.78</v>
      </c>
      <c r="BC124" s="37">
        <v>2.74</v>
      </c>
      <c r="BD124" s="37">
        <v>2.46</v>
      </c>
      <c r="BE124" s="37">
        <v>2.8</v>
      </c>
      <c r="BF124" s="37">
        <v>2.69</v>
      </c>
      <c r="BG124" s="37">
        <v>2.75</v>
      </c>
      <c r="BH124" s="36">
        <v>2.59</v>
      </c>
      <c r="BI124" s="166">
        <v>2.44</v>
      </c>
      <c r="BJ124" s="171">
        <v>2.668</v>
      </c>
      <c r="BK124" s="42">
        <v>0.1375015151431598</v>
      </c>
      <c r="BL124" s="35">
        <v>1.5602836879432627</v>
      </c>
      <c r="BM124" s="36">
        <v>1.681992337164751</v>
      </c>
      <c r="BN124" s="36">
        <v>1.5035971223021583</v>
      </c>
      <c r="BO124" s="36">
        <v>1.6496350364963501</v>
      </c>
      <c r="BP124" s="36">
        <v>1.7398373983739839</v>
      </c>
      <c r="BQ124" s="36">
        <v>1.5750000000000002</v>
      </c>
      <c r="BR124" s="36">
        <v>1.5910780669144982</v>
      </c>
      <c r="BS124" s="36">
        <v>1.5345454545454544</v>
      </c>
      <c r="BT124" s="36">
        <v>1.72972972972973</v>
      </c>
      <c r="BU124" s="166">
        <v>1.8196721311475412</v>
      </c>
      <c r="BV124" s="171">
        <v>1.6385370964617731</v>
      </c>
      <c r="BW124" s="42">
        <v>0.10265110640189624</v>
      </c>
      <c r="BX124" s="9">
        <v>24.34</v>
      </c>
      <c r="BY124" s="9">
        <v>65.67</v>
      </c>
      <c r="BZ124" s="29">
        <v>48.22</v>
      </c>
      <c r="CA124" s="31">
        <v>0.734277447845287</v>
      </c>
      <c r="CB124" s="123">
        <v>17.7</v>
      </c>
      <c r="CC124" s="29">
        <v>30.52</v>
      </c>
      <c r="CD124" s="31">
        <v>0.464747982335922</v>
      </c>
    </row>
    <row r="125" spans="1:82" ht="15">
      <c r="A125" s="59" t="s">
        <v>360</v>
      </c>
      <c r="B125" s="57">
        <v>1486</v>
      </c>
      <c r="C125" s="58" t="s">
        <v>361</v>
      </c>
      <c r="D125" s="33">
        <v>10.84</v>
      </c>
      <c r="E125" s="36">
        <v>10.36</v>
      </c>
      <c r="F125" s="36">
        <v>9.9</v>
      </c>
      <c r="G125" s="36">
        <v>10.49</v>
      </c>
      <c r="H125" s="36">
        <v>9.86</v>
      </c>
      <c r="I125" s="36">
        <v>9.68</v>
      </c>
      <c r="J125" s="36">
        <v>10.73</v>
      </c>
      <c r="K125" s="36">
        <v>10.05</v>
      </c>
      <c r="L125" s="36">
        <v>9.24</v>
      </c>
      <c r="M125" s="166">
        <v>9.61</v>
      </c>
      <c r="N125" s="171">
        <v>10.075999999999999</v>
      </c>
      <c r="O125" s="42">
        <v>0.5179703981245979</v>
      </c>
      <c r="P125" s="35">
        <v>2.91</v>
      </c>
      <c r="Q125" s="36">
        <v>2.97</v>
      </c>
      <c r="R125" s="36">
        <v>2.98</v>
      </c>
      <c r="S125" s="36">
        <v>3</v>
      </c>
      <c r="T125" s="36">
        <v>2.85</v>
      </c>
      <c r="U125" s="36">
        <v>2.47</v>
      </c>
      <c r="V125" s="36">
        <v>2.82</v>
      </c>
      <c r="W125" s="36">
        <v>2.85</v>
      </c>
      <c r="X125" s="36">
        <v>2.87</v>
      </c>
      <c r="Y125" s="166">
        <v>2.86</v>
      </c>
      <c r="Z125" s="171">
        <v>2.858</v>
      </c>
      <c r="AA125" s="42">
        <v>0.15002222057637224</v>
      </c>
      <c r="AB125" s="35">
        <v>3.7250859106529206</v>
      </c>
      <c r="AC125" s="36">
        <v>3.488215488215488</v>
      </c>
      <c r="AD125" s="36">
        <v>3.3221476510067114</v>
      </c>
      <c r="AE125" s="36">
        <v>3.4966666666666666</v>
      </c>
      <c r="AF125" s="36">
        <v>3.459649122807017</v>
      </c>
      <c r="AG125" s="36">
        <v>3.9190283400809713</v>
      </c>
      <c r="AH125" s="36">
        <v>3.8049645390070927</v>
      </c>
      <c r="AI125" s="36">
        <v>3.5263157894736845</v>
      </c>
      <c r="AJ125" s="36">
        <v>3.219512195121951</v>
      </c>
      <c r="AK125" s="166">
        <v>3.36013986013986</v>
      </c>
      <c r="AL125" s="171">
        <v>3.5321725563172364</v>
      </c>
      <c r="AM125" s="42">
        <v>0.22141902923386814</v>
      </c>
      <c r="AN125" s="35">
        <v>7.01</v>
      </c>
      <c r="AO125" s="37">
        <v>6.61</v>
      </c>
      <c r="AP125" s="37">
        <v>7.08</v>
      </c>
      <c r="AQ125" s="37">
        <v>7.06</v>
      </c>
      <c r="AR125" s="37">
        <v>6.76</v>
      </c>
      <c r="AS125" s="37">
        <v>6.84</v>
      </c>
      <c r="AT125" s="37">
        <v>6.95</v>
      </c>
      <c r="AU125" s="37">
        <v>6.38</v>
      </c>
      <c r="AV125" s="36">
        <v>6.7</v>
      </c>
      <c r="AW125" s="166">
        <v>6.73</v>
      </c>
      <c r="AX125" s="171">
        <v>6.812</v>
      </c>
      <c r="AY125" s="42">
        <v>0.2215500946613131</v>
      </c>
      <c r="AZ125" s="35">
        <v>2.41</v>
      </c>
      <c r="BA125" s="37">
        <v>2.59</v>
      </c>
      <c r="BB125" s="37">
        <v>2.36</v>
      </c>
      <c r="BC125" s="37">
        <v>2.32</v>
      </c>
      <c r="BD125" s="37">
        <v>2.48</v>
      </c>
      <c r="BE125" s="37">
        <v>2.47</v>
      </c>
      <c r="BF125" s="37">
        <v>2.46</v>
      </c>
      <c r="BG125" s="37">
        <v>2.41</v>
      </c>
      <c r="BH125" s="36">
        <v>2.52</v>
      </c>
      <c r="BI125" s="166">
        <v>2.43</v>
      </c>
      <c r="BJ125" s="171">
        <v>2.445</v>
      </c>
      <c r="BK125" s="42">
        <v>0.07763876465901642</v>
      </c>
      <c r="BL125" s="35">
        <v>2.908713692946058</v>
      </c>
      <c r="BM125" s="36">
        <v>2.5521235521235526</v>
      </c>
      <c r="BN125" s="36">
        <v>3</v>
      </c>
      <c r="BO125" s="36">
        <v>3.043103448275862</v>
      </c>
      <c r="BP125" s="36">
        <v>2.725806451612903</v>
      </c>
      <c r="BQ125" s="36">
        <v>2.769230769230769</v>
      </c>
      <c r="BR125" s="36">
        <v>2.8252032520325203</v>
      </c>
      <c r="BS125" s="36">
        <v>2.6473029045643153</v>
      </c>
      <c r="BT125" s="36">
        <v>2.6587301587301586</v>
      </c>
      <c r="BU125" s="166">
        <v>2.769547325102881</v>
      </c>
      <c r="BV125" s="171">
        <v>2.7899761554619023</v>
      </c>
      <c r="BW125" s="42">
        <v>0.1572837071907062</v>
      </c>
      <c r="BX125" s="9">
        <v>32.04</v>
      </c>
      <c r="BY125" s="9">
        <v>77.13</v>
      </c>
      <c r="BZ125" s="29">
        <v>52.489999999999995</v>
      </c>
      <c r="CA125" s="31">
        <v>0.6805393491507844</v>
      </c>
      <c r="CB125" s="123">
        <v>25.27</v>
      </c>
      <c r="CC125" s="29">
        <v>27.22</v>
      </c>
      <c r="CD125" s="31">
        <v>0.3529106702969013</v>
      </c>
    </row>
    <row r="126" spans="1:82" ht="15">
      <c r="A126" s="59" t="s">
        <v>364</v>
      </c>
      <c r="B126" s="57">
        <v>1491</v>
      </c>
      <c r="C126" s="58" t="s">
        <v>365</v>
      </c>
      <c r="D126" s="33">
        <v>10.15</v>
      </c>
      <c r="E126" s="36">
        <v>10.25</v>
      </c>
      <c r="F126" s="36">
        <v>10.5</v>
      </c>
      <c r="G126" s="36">
        <v>10.35</v>
      </c>
      <c r="H126" s="36">
        <v>8.63</v>
      </c>
      <c r="I126" s="36">
        <v>10.36</v>
      </c>
      <c r="J126" s="36">
        <v>9.78</v>
      </c>
      <c r="K126" s="36">
        <v>9.36</v>
      </c>
      <c r="L126" s="36">
        <v>9.4</v>
      </c>
      <c r="M126" s="166">
        <v>8.93</v>
      </c>
      <c r="N126" s="171">
        <v>9.771</v>
      </c>
      <c r="O126" s="42">
        <v>0.6584906984916196</v>
      </c>
      <c r="P126" s="35">
        <v>2.66</v>
      </c>
      <c r="Q126" s="36">
        <v>2.66</v>
      </c>
      <c r="R126" s="36">
        <v>2.47</v>
      </c>
      <c r="S126" s="36">
        <v>2.71</v>
      </c>
      <c r="T126" s="36">
        <v>2.67</v>
      </c>
      <c r="U126" s="36">
        <v>2.42</v>
      </c>
      <c r="V126" s="36">
        <v>2.56</v>
      </c>
      <c r="W126" s="36">
        <v>2.5</v>
      </c>
      <c r="X126" s="36">
        <v>2.29</v>
      </c>
      <c r="Y126" s="166">
        <v>2.5</v>
      </c>
      <c r="Z126" s="171">
        <v>2.5439999999999996</v>
      </c>
      <c r="AA126" s="42">
        <v>0.13326664999167442</v>
      </c>
      <c r="AB126" s="35">
        <v>3.8157894736842106</v>
      </c>
      <c r="AC126" s="36">
        <v>3.8533834586466162</v>
      </c>
      <c r="AD126" s="36">
        <v>4.251012145748987</v>
      </c>
      <c r="AE126" s="36">
        <v>3.819188191881919</v>
      </c>
      <c r="AF126" s="36">
        <v>3.232209737827716</v>
      </c>
      <c r="AG126" s="36">
        <v>4.28099173553719</v>
      </c>
      <c r="AH126" s="36">
        <v>3.8203124999999996</v>
      </c>
      <c r="AI126" s="36">
        <v>3.7439999999999998</v>
      </c>
      <c r="AJ126" s="36">
        <v>4.104803493449782</v>
      </c>
      <c r="AK126" s="166">
        <v>3.572</v>
      </c>
      <c r="AL126" s="171">
        <v>3.849369073677642</v>
      </c>
      <c r="AM126" s="42">
        <v>0.3135252582147134</v>
      </c>
      <c r="AN126" s="35">
        <v>6.72</v>
      </c>
      <c r="AO126" s="37">
        <v>6.35</v>
      </c>
      <c r="AP126" s="37">
        <v>6.79</v>
      </c>
      <c r="AQ126" s="37">
        <v>6.33</v>
      </c>
      <c r="AR126" s="37">
        <v>6.48</v>
      </c>
      <c r="AS126" s="37">
        <v>6.11</v>
      </c>
      <c r="AT126" s="37">
        <v>6.46</v>
      </c>
      <c r="AU126" s="37">
        <v>6.85</v>
      </c>
      <c r="AV126" s="36">
        <v>6.47</v>
      </c>
      <c r="AW126" s="166">
        <v>6.87</v>
      </c>
      <c r="AX126" s="171">
        <v>6.543000000000001</v>
      </c>
      <c r="AY126" s="42">
        <v>0.2538175197525341</v>
      </c>
      <c r="AZ126" s="35">
        <v>2.21</v>
      </c>
      <c r="BA126" s="37">
        <v>1.96</v>
      </c>
      <c r="BB126" s="37">
        <v>2.1</v>
      </c>
      <c r="BC126" s="37">
        <v>1.72</v>
      </c>
      <c r="BD126" s="37">
        <v>2.21</v>
      </c>
      <c r="BE126" s="37">
        <v>2.12</v>
      </c>
      <c r="BF126" s="37">
        <v>2.02</v>
      </c>
      <c r="BG126" s="37">
        <v>2.15</v>
      </c>
      <c r="BH126" s="36">
        <v>2.05</v>
      </c>
      <c r="BI126" s="166">
        <v>2.17</v>
      </c>
      <c r="BJ126" s="171">
        <v>2.071</v>
      </c>
      <c r="BK126" s="42">
        <v>0.14775730852388286</v>
      </c>
      <c r="BL126" s="35">
        <v>3.0407239819004523</v>
      </c>
      <c r="BM126" s="36">
        <v>3.2397959183673466</v>
      </c>
      <c r="BN126" s="36">
        <v>3.2333333333333334</v>
      </c>
      <c r="BO126" s="36">
        <v>3.680232558139535</v>
      </c>
      <c r="BP126" s="36">
        <v>2.9321266968325794</v>
      </c>
      <c r="BQ126" s="36">
        <v>2.8820754716981134</v>
      </c>
      <c r="BR126" s="36">
        <v>3.198019801980198</v>
      </c>
      <c r="BS126" s="36">
        <v>3.186046511627907</v>
      </c>
      <c r="BT126" s="36">
        <v>3.15609756097561</v>
      </c>
      <c r="BU126" s="166">
        <v>3.165898617511521</v>
      </c>
      <c r="BV126" s="171">
        <v>3.171435045236659</v>
      </c>
      <c r="BW126" s="42">
        <v>0.21772778145863553</v>
      </c>
      <c r="BX126" s="9">
        <v>25.78</v>
      </c>
      <c r="BY126" s="9">
        <v>43.72</v>
      </c>
      <c r="BZ126" s="29">
        <v>28.15</v>
      </c>
      <c r="CA126" s="31">
        <v>0.6438700823421775</v>
      </c>
      <c r="CB126" s="123">
        <v>19.53</v>
      </c>
      <c r="CC126" s="29">
        <v>8.62</v>
      </c>
      <c r="CD126" s="31">
        <v>0.197163769441903</v>
      </c>
    </row>
    <row r="127" spans="1:82" ht="15">
      <c r="A127" s="59" t="s">
        <v>366</v>
      </c>
      <c r="B127" s="57">
        <v>1494</v>
      </c>
      <c r="C127" s="58" t="s">
        <v>367</v>
      </c>
      <c r="D127" s="33">
        <v>9.41</v>
      </c>
      <c r="E127" s="36">
        <v>9.69</v>
      </c>
      <c r="F127" s="36">
        <v>9.16</v>
      </c>
      <c r="G127" s="36">
        <v>9.69</v>
      </c>
      <c r="H127" s="36">
        <v>8.72</v>
      </c>
      <c r="I127" s="36">
        <v>10.12</v>
      </c>
      <c r="J127" s="36">
        <v>9.55</v>
      </c>
      <c r="K127" s="36">
        <v>9.17</v>
      </c>
      <c r="L127" s="36">
        <v>8.92</v>
      </c>
      <c r="M127" s="166">
        <v>9.71</v>
      </c>
      <c r="N127" s="171">
        <v>9.414000000000001</v>
      </c>
      <c r="O127" s="42">
        <v>0.422511012348231</v>
      </c>
      <c r="P127" s="35">
        <v>2.33</v>
      </c>
      <c r="Q127" s="36">
        <v>2.44</v>
      </c>
      <c r="R127" s="36">
        <v>2.5</v>
      </c>
      <c r="S127" s="36">
        <v>2.63</v>
      </c>
      <c r="T127" s="36">
        <v>2.5</v>
      </c>
      <c r="U127" s="36">
        <v>2.75</v>
      </c>
      <c r="V127" s="36">
        <v>2.58</v>
      </c>
      <c r="W127" s="36">
        <v>2.44</v>
      </c>
      <c r="X127" s="36">
        <v>2.46</v>
      </c>
      <c r="Y127" s="166">
        <v>2.38</v>
      </c>
      <c r="Z127" s="171">
        <v>2.501</v>
      </c>
      <c r="AA127" s="42">
        <v>0.12377847596053423</v>
      </c>
      <c r="AB127" s="35">
        <v>4.03862660944206</v>
      </c>
      <c r="AC127" s="36">
        <v>3.971311475409836</v>
      </c>
      <c r="AD127" s="36">
        <v>3.664</v>
      </c>
      <c r="AE127" s="36">
        <v>3.6844106463878328</v>
      </c>
      <c r="AF127" s="36">
        <v>3.4880000000000004</v>
      </c>
      <c r="AG127" s="36">
        <v>3.6799999999999997</v>
      </c>
      <c r="AH127" s="36">
        <v>3.7015503875968996</v>
      </c>
      <c r="AI127" s="36">
        <v>3.7581967213114753</v>
      </c>
      <c r="AJ127" s="36">
        <v>3.6260162601626016</v>
      </c>
      <c r="AK127" s="166">
        <v>4.07983193277311</v>
      </c>
      <c r="AL127" s="171">
        <v>3.7691944033083815</v>
      </c>
      <c r="AM127" s="42">
        <v>0.1944843392018181</v>
      </c>
      <c r="AN127" s="35">
        <v>6.26</v>
      </c>
      <c r="AO127" s="37">
        <v>6.34</v>
      </c>
      <c r="AP127" s="37">
        <v>6.89</v>
      </c>
      <c r="AQ127" s="37">
        <v>6.47</v>
      </c>
      <c r="AR127" s="37">
        <v>6.17</v>
      </c>
      <c r="AS127" s="37">
        <v>6.04</v>
      </c>
      <c r="AT127" s="37">
        <v>5.97</v>
      </c>
      <c r="AU127" s="37">
        <v>6.08</v>
      </c>
      <c r="AV127" s="36">
        <v>6.13</v>
      </c>
      <c r="AW127" s="166">
        <v>6.03</v>
      </c>
      <c r="AX127" s="171">
        <v>6.2379999999999995</v>
      </c>
      <c r="AY127" s="42">
        <v>0.27595490774966125</v>
      </c>
      <c r="AZ127" s="35">
        <v>2.07</v>
      </c>
      <c r="BA127" s="37">
        <v>2.23</v>
      </c>
      <c r="BB127" s="37">
        <v>2.26</v>
      </c>
      <c r="BC127" s="37">
        <v>2.22</v>
      </c>
      <c r="BD127" s="37">
        <v>2.05</v>
      </c>
      <c r="BE127" s="37">
        <v>2.07</v>
      </c>
      <c r="BF127" s="37">
        <v>1.98</v>
      </c>
      <c r="BG127" s="37">
        <v>2</v>
      </c>
      <c r="BH127" s="36">
        <v>2.04</v>
      </c>
      <c r="BI127" s="166">
        <v>2.13</v>
      </c>
      <c r="BJ127" s="171">
        <v>2.1049999999999995</v>
      </c>
      <c r="BK127" s="42">
        <v>0.09991663191548215</v>
      </c>
      <c r="BL127" s="35">
        <v>3.024154589371981</v>
      </c>
      <c r="BM127" s="36">
        <v>2.84304932735426</v>
      </c>
      <c r="BN127" s="36">
        <v>3.0486725663716814</v>
      </c>
      <c r="BO127" s="36">
        <v>2.914414414414414</v>
      </c>
      <c r="BP127" s="36">
        <v>3.0097560975609756</v>
      </c>
      <c r="BQ127" s="36">
        <v>2.917874396135266</v>
      </c>
      <c r="BR127" s="36">
        <v>3.015151515151515</v>
      </c>
      <c r="BS127" s="36">
        <v>3.04</v>
      </c>
      <c r="BT127" s="36">
        <v>3.0049019607843137</v>
      </c>
      <c r="BU127" s="166">
        <v>2.830985915492958</v>
      </c>
      <c r="BV127" s="171">
        <v>2.964896078263736</v>
      </c>
      <c r="BW127" s="42">
        <v>0.0815456044450175</v>
      </c>
      <c r="BX127" s="9">
        <v>25.26</v>
      </c>
      <c r="BY127" s="9">
        <v>72.25</v>
      </c>
      <c r="BZ127" s="29">
        <v>49.769999999999996</v>
      </c>
      <c r="CA127" s="31">
        <v>0.6888581314878892</v>
      </c>
      <c r="CB127" s="123">
        <v>31.65</v>
      </c>
      <c r="CC127" s="29">
        <v>18.12</v>
      </c>
      <c r="CD127" s="31">
        <v>0.25079584775086505</v>
      </c>
    </row>
    <row r="128" spans="1:82" ht="15">
      <c r="A128" s="59" t="s">
        <v>368</v>
      </c>
      <c r="B128" s="57">
        <v>1505</v>
      </c>
      <c r="C128" s="58" t="s">
        <v>369</v>
      </c>
      <c r="D128" s="33">
        <v>7.16</v>
      </c>
      <c r="E128" s="36">
        <v>7.12</v>
      </c>
      <c r="F128" s="36">
        <v>7.53</v>
      </c>
      <c r="G128" s="36">
        <v>6.98</v>
      </c>
      <c r="H128" s="36">
        <v>6.51</v>
      </c>
      <c r="I128" s="36">
        <v>7.65</v>
      </c>
      <c r="J128" s="36">
        <v>7.39</v>
      </c>
      <c r="K128" s="36">
        <v>6.8</v>
      </c>
      <c r="L128" s="36">
        <v>6.51</v>
      </c>
      <c r="M128" s="166">
        <v>6.95</v>
      </c>
      <c r="N128" s="171">
        <v>7.06</v>
      </c>
      <c r="O128" s="42">
        <v>0.3919467083957256</v>
      </c>
      <c r="P128" s="35">
        <v>3.55</v>
      </c>
      <c r="Q128" s="36">
        <v>3.27</v>
      </c>
      <c r="R128" s="36">
        <v>3.6</v>
      </c>
      <c r="S128" s="36">
        <v>3.33</v>
      </c>
      <c r="T128" s="36">
        <v>3.01</v>
      </c>
      <c r="U128" s="36">
        <v>3.33</v>
      </c>
      <c r="V128" s="36">
        <v>3.47</v>
      </c>
      <c r="W128" s="36">
        <v>3.45</v>
      </c>
      <c r="X128" s="36">
        <v>3.43</v>
      </c>
      <c r="Y128" s="166">
        <v>3.46</v>
      </c>
      <c r="Z128" s="171">
        <v>3.3899999999999992</v>
      </c>
      <c r="AA128" s="42">
        <v>0.1673983937265491</v>
      </c>
      <c r="AB128" s="35">
        <v>2.016901408450704</v>
      </c>
      <c r="AC128" s="36">
        <v>2.1773700305810397</v>
      </c>
      <c r="AD128" s="36">
        <v>2.091666666666667</v>
      </c>
      <c r="AE128" s="36">
        <v>2.096096096096096</v>
      </c>
      <c r="AF128" s="36">
        <v>2.162790697674419</v>
      </c>
      <c r="AG128" s="36">
        <v>2.2972972972972974</v>
      </c>
      <c r="AH128" s="36">
        <v>2.1296829971181555</v>
      </c>
      <c r="AI128" s="36">
        <v>1.971014492753623</v>
      </c>
      <c r="AJ128" s="36">
        <v>1.8979591836734693</v>
      </c>
      <c r="AK128" s="166">
        <v>2.008670520231214</v>
      </c>
      <c r="AL128" s="171">
        <v>2.0849449390542683</v>
      </c>
      <c r="AM128" s="42">
        <v>0.11559432696019907</v>
      </c>
      <c r="AN128" s="35">
        <v>4.35</v>
      </c>
      <c r="AO128" s="37">
        <v>4.13</v>
      </c>
      <c r="AP128" s="37">
        <v>4.72</v>
      </c>
      <c r="AQ128" s="37">
        <v>4.67</v>
      </c>
      <c r="AR128" s="37">
        <v>4.73</v>
      </c>
      <c r="AS128" s="37">
        <v>4.12</v>
      </c>
      <c r="AT128" s="37">
        <v>4.56</v>
      </c>
      <c r="AU128" s="37">
        <v>4.75</v>
      </c>
      <c r="AV128" s="36">
        <v>4.48</v>
      </c>
      <c r="AW128" s="166">
        <v>4.54</v>
      </c>
      <c r="AX128" s="171">
        <v>4.505000000000001</v>
      </c>
      <c r="AY128" s="42">
        <v>0.23613790697622022</v>
      </c>
      <c r="AZ128" s="35">
        <v>2.9</v>
      </c>
      <c r="BA128" s="37">
        <v>2.68</v>
      </c>
      <c r="BB128" s="37">
        <v>2.88</v>
      </c>
      <c r="BC128" s="37">
        <v>2.8</v>
      </c>
      <c r="BD128" s="37">
        <v>2.86</v>
      </c>
      <c r="BE128" s="37">
        <v>2.72</v>
      </c>
      <c r="BF128" s="37">
        <v>2.75</v>
      </c>
      <c r="BG128" s="37">
        <v>2.69</v>
      </c>
      <c r="BH128" s="36">
        <v>2.84</v>
      </c>
      <c r="BI128" s="166">
        <v>2.56</v>
      </c>
      <c r="BJ128" s="171">
        <v>2.768</v>
      </c>
      <c r="BK128" s="42">
        <v>0.10768266135063496</v>
      </c>
      <c r="BL128" s="35">
        <v>1.5</v>
      </c>
      <c r="BM128" s="36">
        <v>1.5410447761194028</v>
      </c>
      <c r="BN128" s="36">
        <v>1.6388888888888888</v>
      </c>
      <c r="BO128" s="36">
        <v>1.667857142857143</v>
      </c>
      <c r="BP128" s="36">
        <v>1.653846153846154</v>
      </c>
      <c r="BQ128" s="36">
        <v>1.5147058823529411</v>
      </c>
      <c r="BR128" s="36">
        <v>1.658181818181818</v>
      </c>
      <c r="BS128" s="36">
        <v>1.7657992565055762</v>
      </c>
      <c r="BT128" s="36">
        <v>1.5774647887323945</v>
      </c>
      <c r="BU128" s="166">
        <v>1.7734375</v>
      </c>
      <c r="BV128" s="171">
        <v>1.6291226207484315</v>
      </c>
      <c r="BW128" s="42">
        <v>0.09588697044673879</v>
      </c>
      <c r="BX128" s="9">
        <v>25.81</v>
      </c>
      <c r="BY128" s="9">
        <v>73.09</v>
      </c>
      <c r="BZ128" s="29">
        <v>51.739999999999995</v>
      </c>
      <c r="CA128" s="31">
        <v>0.7078943767957312</v>
      </c>
      <c r="CB128" s="123">
        <v>14.34</v>
      </c>
      <c r="CC128" s="29">
        <v>37.4</v>
      </c>
      <c r="CD128" s="31">
        <v>0.5116979066903817</v>
      </c>
    </row>
    <row r="129" spans="1:82" ht="15">
      <c r="A129" s="56" t="s">
        <v>374</v>
      </c>
      <c r="B129" s="57">
        <v>1519</v>
      </c>
      <c r="C129" s="58" t="s">
        <v>375</v>
      </c>
      <c r="D129" s="33">
        <v>10.24</v>
      </c>
      <c r="E129" s="36">
        <v>10.4</v>
      </c>
      <c r="F129" s="36">
        <v>10.76</v>
      </c>
      <c r="G129" s="36">
        <v>10.57</v>
      </c>
      <c r="H129" s="36">
        <v>9.83</v>
      </c>
      <c r="I129" s="36">
        <v>10.33</v>
      </c>
      <c r="J129" s="36">
        <v>10.46</v>
      </c>
      <c r="K129" s="36">
        <v>10.42</v>
      </c>
      <c r="L129" s="36">
        <v>9.79</v>
      </c>
      <c r="M129" s="166">
        <v>9.54</v>
      </c>
      <c r="N129" s="171">
        <v>10.234</v>
      </c>
      <c r="O129" s="42">
        <v>0.38787741477028836</v>
      </c>
      <c r="P129" s="35">
        <v>3.41</v>
      </c>
      <c r="Q129" s="36">
        <v>3.52</v>
      </c>
      <c r="R129" s="36">
        <v>3.19</v>
      </c>
      <c r="S129" s="36">
        <v>3.33</v>
      </c>
      <c r="T129" s="36">
        <v>3.1</v>
      </c>
      <c r="U129" s="36">
        <v>3.14</v>
      </c>
      <c r="V129" s="36">
        <v>3.48</v>
      </c>
      <c r="W129" s="36">
        <v>3.12</v>
      </c>
      <c r="X129" s="36">
        <v>3.14</v>
      </c>
      <c r="Y129" s="166">
        <v>3.21</v>
      </c>
      <c r="Z129" s="171">
        <v>3.2640000000000002</v>
      </c>
      <c r="AA129" s="42">
        <v>0.15798734126505978</v>
      </c>
      <c r="AB129" s="35">
        <v>3.002932551319648</v>
      </c>
      <c r="AC129" s="36">
        <v>2.9545454545454546</v>
      </c>
      <c r="AD129" s="36">
        <v>3.373040752351097</v>
      </c>
      <c r="AE129" s="36">
        <v>3.174174174174174</v>
      </c>
      <c r="AF129" s="36">
        <v>3.170967741935484</v>
      </c>
      <c r="AG129" s="36">
        <v>3.289808917197452</v>
      </c>
      <c r="AH129" s="36">
        <v>3.005747126436782</v>
      </c>
      <c r="AI129" s="36">
        <v>3.3397435897435894</v>
      </c>
      <c r="AJ129" s="36">
        <v>3.1178343949044582</v>
      </c>
      <c r="AK129" s="166">
        <v>2.9719626168224296</v>
      </c>
      <c r="AL129" s="171">
        <v>3.1400757319430572</v>
      </c>
      <c r="AM129" s="42">
        <v>0.15588728392711726</v>
      </c>
      <c r="AN129" s="35">
        <v>6.69</v>
      </c>
      <c r="AO129" s="37">
        <v>7.18</v>
      </c>
      <c r="AP129" s="37">
        <v>6.66</v>
      </c>
      <c r="AQ129" s="37">
        <v>7.29</v>
      </c>
      <c r="AR129" s="37">
        <v>6.85</v>
      </c>
      <c r="AS129" s="37">
        <v>7.22</v>
      </c>
      <c r="AT129" s="37">
        <v>7.11</v>
      </c>
      <c r="AU129" s="37">
        <v>7.12</v>
      </c>
      <c r="AV129" s="36">
        <v>6.97</v>
      </c>
      <c r="AW129" s="166">
        <v>6.83</v>
      </c>
      <c r="AX129" s="171">
        <v>6.992</v>
      </c>
      <c r="AY129" s="42">
        <v>0.22478631828667567</v>
      </c>
      <c r="AZ129" s="35">
        <v>2.5</v>
      </c>
      <c r="BA129" s="37">
        <v>2.58</v>
      </c>
      <c r="BB129" s="37">
        <v>2.47</v>
      </c>
      <c r="BC129" s="37">
        <v>2.59</v>
      </c>
      <c r="BD129" s="37">
        <v>2.61</v>
      </c>
      <c r="BE129" s="37">
        <v>2.54</v>
      </c>
      <c r="BF129" s="37">
        <v>2.71</v>
      </c>
      <c r="BG129" s="37">
        <v>2.73</v>
      </c>
      <c r="BH129" s="36">
        <v>2.68</v>
      </c>
      <c r="BI129" s="166">
        <v>2.59</v>
      </c>
      <c r="BJ129" s="171">
        <v>2.6</v>
      </c>
      <c r="BK129" s="42">
        <v>0.08602325267042239</v>
      </c>
      <c r="BL129" s="35">
        <v>2.676</v>
      </c>
      <c r="BM129" s="36">
        <v>2.782945736434108</v>
      </c>
      <c r="BN129" s="36">
        <v>2.6963562753036436</v>
      </c>
      <c r="BO129" s="36">
        <v>2.814671814671815</v>
      </c>
      <c r="BP129" s="36">
        <v>2.624521072796935</v>
      </c>
      <c r="BQ129" s="36">
        <v>2.84251968503937</v>
      </c>
      <c r="BR129" s="36">
        <v>2.623616236162362</v>
      </c>
      <c r="BS129" s="36">
        <v>2.608058608058608</v>
      </c>
      <c r="BT129" s="36">
        <v>2.600746268656716</v>
      </c>
      <c r="BU129" s="166">
        <v>2.6370656370656373</v>
      </c>
      <c r="BV129" s="171">
        <v>2.69065013341892</v>
      </c>
      <c r="BW129" s="42">
        <v>0.09058658361577485</v>
      </c>
      <c r="BX129" s="9">
        <v>34.02</v>
      </c>
      <c r="BY129" s="9">
        <v>67.33</v>
      </c>
      <c r="BZ129" s="29">
        <v>45.519999999999996</v>
      </c>
      <c r="CA129" s="31">
        <v>0.6760730729244021</v>
      </c>
      <c r="CB129" s="123">
        <v>34.41</v>
      </c>
      <c r="CC129" s="29">
        <v>11.11</v>
      </c>
      <c r="CD129" s="31">
        <v>0.1650081687212238</v>
      </c>
    </row>
    <row r="130" spans="1:82" ht="15">
      <c r="A130" s="56" t="s">
        <v>377</v>
      </c>
      <c r="B130" s="57">
        <v>1547</v>
      </c>
      <c r="C130" s="58" t="s">
        <v>378</v>
      </c>
      <c r="D130" s="33">
        <v>10.47</v>
      </c>
      <c r="E130" s="36">
        <v>11.74</v>
      </c>
      <c r="F130" s="36">
        <v>11.21</v>
      </c>
      <c r="G130" s="36">
        <v>10.18</v>
      </c>
      <c r="H130" s="36">
        <v>10.68</v>
      </c>
      <c r="I130" s="36">
        <v>11.33</v>
      </c>
      <c r="J130" s="36">
        <v>10.91</v>
      </c>
      <c r="K130" s="36">
        <v>10.89</v>
      </c>
      <c r="L130" s="36">
        <v>11.17</v>
      </c>
      <c r="M130" s="166">
        <v>11.15</v>
      </c>
      <c r="N130" s="171">
        <v>10.973</v>
      </c>
      <c r="O130" s="42">
        <v>0.4497666061414505</v>
      </c>
      <c r="P130" s="35">
        <v>2.81</v>
      </c>
      <c r="Q130" s="36">
        <v>2.86</v>
      </c>
      <c r="R130" s="36">
        <v>2.96</v>
      </c>
      <c r="S130" s="36">
        <v>2.82</v>
      </c>
      <c r="T130" s="36">
        <v>2.82</v>
      </c>
      <c r="U130" s="36">
        <v>2.95</v>
      </c>
      <c r="V130" s="36">
        <v>2.86</v>
      </c>
      <c r="W130" s="36">
        <v>2.99</v>
      </c>
      <c r="X130" s="36">
        <v>2.8</v>
      </c>
      <c r="Y130" s="166">
        <v>2.71</v>
      </c>
      <c r="Z130" s="171">
        <v>2.858</v>
      </c>
      <c r="AA130" s="42">
        <v>0.08612652191849174</v>
      </c>
      <c r="AB130" s="35">
        <v>3.725978647686833</v>
      </c>
      <c r="AC130" s="36">
        <v>4.104895104895105</v>
      </c>
      <c r="AD130" s="36">
        <v>3.7871621621621623</v>
      </c>
      <c r="AE130" s="36">
        <v>3.6099290780141846</v>
      </c>
      <c r="AF130" s="36">
        <v>3.7872340425531914</v>
      </c>
      <c r="AG130" s="36">
        <v>3.8406779661016945</v>
      </c>
      <c r="AH130" s="36">
        <v>3.814685314685315</v>
      </c>
      <c r="AI130" s="36">
        <v>3.6421404682274248</v>
      </c>
      <c r="AJ130" s="36">
        <v>3.9892857142857143</v>
      </c>
      <c r="AK130" s="166">
        <v>4.11439114391144</v>
      </c>
      <c r="AL130" s="171">
        <v>3.841637964252307</v>
      </c>
      <c r="AM130" s="42">
        <v>0.1760740312162028</v>
      </c>
      <c r="AN130" s="35">
        <v>7.31</v>
      </c>
      <c r="AO130" s="37">
        <v>7.96</v>
      </c>
      <c r="AP130" s="37">
        <v>7.55</v>
      </c>
      <c r="AQ130" s="37">
        <v>7.53</v>
      </c>
      <c r="AR130" s="37">
        <v>7.56</v>
      </c>
      <c r="AS130" s="37">
        <v>6.93</v>
      </c>
      <c r="AT130" s="37">
        <v>7.02</v>
      </c>
      <c r="AU130" s="37">
        <v>6.55</v>
      </c>
      <c r="AV130" s="36">
        <v>7.56</v>
      </c>
      <c r="AW130" s="166">
        <v>7.63</v>
      </c>
      <c r="AX130" s="171">
        <v>7.359999999999999</v>
      </c>
      <c r="AY130" s="42">
        <v>0.4132526803032034</v>
      </c>
      <c r="AZ130" s="35">
        <v>2.52</v>
      </c>
      <c r="BA130" s="37">
        <v>2.58</v>
      </c>
      <c r="BB130" s="37">
        <v>2.47</v>
      </c>
      <c r="BC130" s="37">
        <v>2.51</v>
      </c>
      <c r="BD130" s="37">
        <v>2.34</v>
      </c>
      <c r="BE130" s="37">
        <v>2.28</v>
      </c>
      <c r="BF130" s="37">
        <v>2.42</v>
      </c>
      <c r="BG130" s="37">
        <v>2.4</v>
      </c>
      <c r="BH130" s="36">
        <v>2.41</v>
      </c>
      <c r="BI130" s="166">
        <v>2.45</v>
      </c>
      <c r="BJ130" s="171">
        <v>2.4379999999999997</v>
      </c>
      <c r="BK130" s="42">
        <v>0.08841819822740696</v>
      </c>
      <c r="BL130" s="35">
        <v>2.9007936507936507</v>
      </c>
      <c r="BM130" s="36">
        <v>3.085271317829457</v>
      </c>
      <c r="BN130" s="36">
        <v>3.0566801619433197</v>
      </c>
      <c r="BO130" s="36">
        <v>3.0000000000000004</v>
      </c>
      <c r="BP130" s="36">
        <v>3.230769230769231</v>
      </c>
      <c r="BQ130" s="36">
        <v>3.0394736842105265</v>
      </c>
      <c r="BR130" s="36">
        <v>2.9008264462809916</v>
      </c>
      <c r="BS130" s="36">
        <v>2.7291666666666665</v>
      </c>
      <c r="BT130" s="36">
        <v>3.1369294605809124</v>
      </c>
      <c r="BU130" s="166">
        <v>3.114285714285714</v>
      </c>
      <c r="BV130" s="171">
        <v>3.019419633336047</v>
      </c>
      <c r="BW130" s="42">
        <v>0.14389970118783318</v>
      </c>
      <c r="BX130" s="9">
        <v>37.25</v>
      </c>
      <c r="BY130" s="9">
        <v>74.11</v>
      </c>
      <c r="BZ130" s="29">
        <v>49.239999999999995</v>
      </c>
      <c r="CA130" s="31">
        <v>0.664417757387667</v>
      </c>
      <c r="CB130" s="123">
        <v>21.86</v>
      </c>
      <c r="CC130" s="29">
        <v>27.38</v>
      </c>
      <c r="CD130" s="31">
        <v>0.3694508163540683</v>
      </c>
    </row>
    <row r="131" spans="1:82" ht="15">
      <c r="A131" s="56" t="s">
        <v>379</v>
      </c>
      <c r="B131" s="57">
        <v>1560</v>
      </c>
      <c r="C131" s="58" t="s">
        <v>380</v>
      </c>
      <c r="D131" s="33">
        <v>9.51</v>
      </c>
      <c r="E131" s="36">
        <v>10.54</v>
      </c>
      <c r="F131" s="36">
        <v>10.32</v>
      </c>
      <c r="G131" s="36">
        <v>9.87</v>
      </c>
      <c r="H131" s="36">
        <v>10.57</v>
      </c>
      <c r="I131" s="36">
        <v>10.38</v>
      </c>
      <c r="J131" s="36">
        <v>10.38</v>
      </c>
      <c r="K131" s="36">
        <v>10.11</v>
      </c>
      <c r="L131" s="36">
        <v>9.86</v>
      </c>
      <c r="M131" s="166">
        <v>9.56</v>
      </c>
      <c r="N131" s="171">
        <v>10.11</v>
      </c>
      <c r="O131" s="42">
        <v>0.39001424475413654</v>
      </c>
      <c r="P131" s="35">
        <v>2.52</v>
      </c>
      <c r="Q131" s="36">
        <v>2.73</v>
      </c>
      <c r="R131" s="36">
        <v>2.45</v>
      </c>
      <c r="S131" s="36">
        <v>2.36</v>
      </c>
      <c r="T131" s="36">
        <v>2.39</v>
      </c>
      <c r="U131" s="36">
        <v>2.34</v>
      </c>
      <c r="V131" s="36">
        <v>2.37</v>
      </c>
      <c r="W131" s="36">
        <v>2.18</v>
      </c>
      <c r="X131" s="36">
        <v>2.51</v>
      </c>
      <c r="Y131" s="166">
        <v>2.36</v>
      </c>
      <c r="Z131" s="171">
        <v>2.4210000000000003</v>
      </c>
      <c r="AA131" s="42">
        <v>0.1451780516010162</v>
      </c>
      <c r="AB131" s="35">
        <v>3.7738095238095237</v>
      </c>
      <c r="AC131" s="36">
        <v>3.8608058608058604</v>
      </c>
      <c r="AD131" s="36">
        <v>4.2122448979591836</v>
      </c>
      <c r="AE131" s="36">
        <v>4.182203389830509</v>
      </c>
      <c r="AF131" s="36">
        <v>4.422594142259414</v>
      </c>
      <c r="AG131" s="36">
        <v>4.435897435897436</v>
      </c>
      <c r="AH131" s="36">
        <v>4.379746835443038</v>
      </c>
      <c r="AI131" s="36">
        <v>4.637614678899082</v>
      </c>
      <c r="AJ131" s="36">
        <v>3.9282868525896415</v>
      </c>
      <c r="AK131" s="166">
        <v>4.050847457627119</v>
      </c>
      <c r="AL131" s="171">
        <v>4.1884051075120805</v>
      </c>
      <c r="AM131" s="42">
        <v>0.28301924305276427</v>
      </c>
      <c r="AN131" s="35">
        <v>6.13</v>
      </c>
      <c r="AO131" s="37">
        <v>6.29</v>
      </c>
      <c r="AP131" s="37">
        <v>7.22</v>
      </c>
      <c r="AQ131" s="37">
        <v>6.98</v>
      </c>
      <c r="AR131" s="37">
        <v>6.91</v>
      </c>
      <c r="AS131" s="37">
        <v>7.12</v>
      </c>
      <c r="AT131" s="37">
        <v>6.89</v>
      </c>
      <c r="AU131" s="37">
        <v>6.81</v>
      </c>
      <c r="AV131" s="36">
        <v>6.96</v>
      </c>
      <c r="AW131" s="166">
        <v>6.83</v>
      </c>
      <c r="AX131" s="171">
        <v>6.814</v>
      </c>
      <c r="AY131" s="42">
        <v>0.34400258396963423</v>
      </c>
      <c r="AZ131" s="35">
        <v>2.21</v>
      </c>
      <c r="BA131" s="37">
        <v>2.16</v>
      </c>
      <c r="BB131" s="37">
        <v>2.11</v>
      </c>
      <c r="BC131" s="37">
        <v>2.05</v>
      </c>
      <c r="BD131" s="37">
        <v>2.08</v>
      </c>
      <c r="BE131" s="37">
        <v>2.14</v>
      </c>
      <c r="BF131" s="37">
        <v>2.1</v>
      </c>
      <c r="BG131" s="37">
        <v>2.06</v>
      </c>
      <c r="BH131" s="36">
        <v>2.1</v>
      </c>
      <c r="BI131" s="166">
        <v>2.15</v>
      </c>
      <c r="BJ131" s="171">
        <v>2.116</v>
      </c>
      <c r="BK131" s="42">
        <v>0.049261208538434874</v>
      </c>
      <c r="BL131" s="35">
        <v>2.773755656108597</v>
      </c>
      <c r="BM131" s="36">
        <v>2.9120370370370368</v>
      </c>
      <c r="BN131" s="36">
        <v>3.4218009478672986</v>
      </c>
      <c r="BO131" s="36">
        <v>3.404878048780488</v>
      </c>
      <c r="BP131" s="36">
        <v>3.3221153846153846</v>
      </c>
      <c r="BQ131" s="36">
        <v>3.3271028037383177</v>
      </c>
      <c r="BR131" s="36">
        <v>3.280952380952381</v>
      </c>
      <c r="BS131" s="36">
        <v>3.3058252427184462</v>
      </c>
      <c r="BT131" s="36">
        <v>3.314285714285714</v>
      </c>
      <c r="BU131" s="166">
        <v>3.1767441860465118</v>
      </c>
      <c r="BV131" s="171">
        <v>3.223949740215018</v>
      </c>
      <c r="BW131" s="42">
        <v>0.21407768599004695</v>
      </c>
      <c r="BX131" s="9">
        <v>25.42</v>
      </c>
      <c r="BY131" s="9">
        <v>66.12</v>
      </c>
      <c r="BZ131" s="29">
        <v>44.010000000000005</v>
      </c>
      <c r="CA131" s="31">
        <v>0.6656079854809438</v>
      </c>
      <c r="CB131" s="123">
        <v>12.05</v>
      </c>
      <c r="CC131" s="29">
        <v>31.96</v>
      </c>
      <c r="CD131" s="31">
        <v>0.48336358136721114</v>
      </c>
    </row>
    <row r="132" spans="1:82" ht="15">
      <c r="A132" s="56" t="s">
        <v>408</v>
      </c>
      <c r="B132" s="57">
        <v>1664</v>
      </c>
      <c r="C132" s="58" t="s">
        <v>409</v>
      </c>
      <c r="D132" s="33">
        <v>8.79</v>
      </c>
      <c r="E132" s="36">
        <v>8.5</v>
      </c>
      <c r="F132" s="36">
        <v>8.4</v>
      </c>
      <c r="G132" s="36">
        <v>8.58</v>
      </c>
      <c r="H132" s="36">
        <v>8.59</v>
      </c>
      <c r="I132" s="36">
        <v>8.39</v>
      </c>
      <c r="J132" s="36">
        <v>9.34</v>
      </c>
      <c r="K132" s="36">
        <v>8.41</v>
      </c>
      <c r="L132" s="36">
        <v>9.3</v>
      </c>
      <c r="M132" s="166">
        <v>8.18</v>
      </c>
      <c r="N132" s="171">
        <v>8.648</v>
      </c>
      <c r="O132" s="42">
        <v>0.38840986370361197</v>
      </c>
      <c r="P132" s="35">
        <v>2.98</v>
      </c>
      <c r="Q132" s="36">
        <v>2.67</v>
      </c>
      <c r="R132" s="36">
        <v>3.1</v>
      </c>
      <c r="S132" s="36">
        <v>3.05</v>
      </c>
      <c r="T132" s="36">
        <v>2.95</v>
      </c>
      <c r="U132" s="36">
        <v>2.95</v>
      </c>
      <c r="V132" s="36">
        <v>2.9</v>
      </c>
      <c r="W132" s="36">
        <v>3.05</v>
      </c>
      <c r="X132" s="36">
        <v>3.04</v>
      </c>
      <c r="Y132" s="166">
        <v>2.74</v>
      </c>
      <c r="Z132" s="171">
        <v>2.943</v>
      </c>
      <c r="AA132" s="42">
        <v>0.13984515246037546</v>
      </c>
      <c r="AB132" s="35">
        <v>2.949664429530201</v>
      </c>
      <c r="AC132" s="36">
        <v>3.1835205992509366</v>
      </c>
      <c r="AD132" s="36">
        <v>2.709677419354839</v>
      </c>
      <c r="AE132" s="36">
        <v>2.8131147540983608</v>
      </c>
      <c r="AF132" s="36">
        <v>2.9118644067796606</v>
      </c>
      <c r="AG132" s="36">
        <v>2.8440677966101697</v>
      </c>
      <c r="AH132" s="36">
        <v>3.220689655172414</v>
      </c>
      <c r="AI132" s="36">
        <v>2.757377049180328</v>
      </c>
      <c r="AJ132" s="36">
        <v>3.05921052631579</v>
      </c>
      <c r="AK132" s="166">
        <v>2.9854014598540144</v>
      </c>
      <c r="AL132" s="171">
        <v>2.9434588096146714</v>
      </c>
      <c r="AM132" s="42">
        <v>0.1721850660326698</v>
      </c>
      <c r="AN132" s="35">
        <v>5.65</v>
      </c>
      <c r="AO132" s="37">
        <v>5.86</v>
      </c>
      <c r="AP132" s="37">
        <v>5.73</v>
      </c>
      <c r="AQ132" s="37">
        <v>5.32</v>
      </c>
      <c r="AR132" s="37">
        <v>5.54</v>
      </c>
      <c r="AS132" s="37">
        <v>5.56</v>
      </c>
      <c r="AT132" s="37">
        <v>5.46</v>
      </c>
      <c r="AU132" s="37">
        <v>5.66</v>
      </c>
      <c r="AV132" s="36">
        <v>5.52</v>
      </c>
      <c r="AW132" s="166">
        <v>5.84</v>
      </c>
      <c r="AX132" s="171">
        <v>5.614</v>
      </c>
      <c r="AY132" s="42">
        <v>0.16860209567696424</v>
      </c>
      <c r="AZ132" s="35">
        <v>2.54</v>
      </c>
      <c r="BA132" s="37">
        <v>2.52</v>
      </c>
      <c r="BB132" s="37">
        <v>2.58</v>
      </c>
      <c r="BC132" s="37">
        <v>2.24</v>
      </c>
      <c r="BD132" s="37">
        <v>2.61</v>
      </c>
      <c r="BE132" s="37">
        <v>2.53</v>
      </c>
      <c r="BF132" s="37">
        <v>2.49</v>
      </c>
      <c r="BG132" s="37">
        <v>2.58</v>
      </c>
      <c r="BH132" s="36">
        <v>2.4</v>
      </c>
      <c r="BI132" s="166">
        <v>2.67</v>
      </c>
      <c r="BJ132" s="171">
        <v>2.5159999999999996</v>
      </c>
      <c r="BK132" s="42">
        <v>0.12103259432438072</v>
      </c>
      <c r="BL132" s="35">
        <v>2.2244094488188977</v>
      </c>
      <c r="BM132" s="36">
        <v>2.3253968253968256</v>
      </c>
      <c r="BN132" s="36">
        <v>2.2209302325581395</v>
      </c>
      <c r="BO132" s="36">
        <v>2.375</v>
      </c>
      <c r="BP132" s="36">
        <v>2.1226053639846745</v>
      </c>
      <c r="BQ132" s="36">
        <v>2.197628458498024</v>
      </c>
      <c r="BR132" s="36">
        <v>2.192771084337349</v>
      </c>
      <c r="BS132" s="36">
        <v>2.193798449612403</v>
      </c>
      <c r="BT132" s="36">
        <v>2.3</v>
      </c>
      <c r="BU132" s="166">
        <v>2.1872659176029963</v>
      </c>
      <c r="BV132" s="171">
        <v>2.2339805780809305</v>
      </c>
      <c r="BW132" s="42">
        <v>0.07607371423345037</v>
      </c>
      <c r="BX132" s="9">
        <v>28.08</v>
      </c>
      <c r="BY132" s="9">
        <v>72.08</v>
      </c>
      <c r="BZ132" s="29">
        <v>50.35</v>
      </c>
      <c r="CA132" s="31">
        <v>0.698529411764706</v>
      </c>
      <c r="CB132" s="123">
        <v>9.63</v>
      </c>
      <c r="CC132" s="29">
        <v>40.72</v>
      </c>
      <c r="CD132" s="31">
        <v>0.564927857935627</v>
      </c>
    </row>
    <row r="133" spans="2:82" ht="15">
      <c r="B133" s="63"/>
      <c r="C133" s="63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6"/>
      <c r="CB133" s="124"/>
      <c r="CC133" s="65"/>
      <c r="CD133" s="66"/>
    </row>
    <row r="134" spans="2:3" ht="15">
      <c r="B134" s="63"/>
      <c r="C134" s="63"/>
    </row>
    <row r="135" spans="2:3" ht="15">
      <c r="B135" s="63"/>
      <c r="C135" s="63"/>
    </row>
    <row r="136" spans="2:3" ht="15">
      <c r="B136" s="63"/>
      <c r="C136" s="63"/>
    </row>
    <row r="137" spans="2:3" ht="15">
      <c r="B137" s="63"/>
      <c r="C137" s="63"/>
    </row>
    <row r="138" spans="2:3" ht="15">
      <c r="B138" s="63"/>
      <c r="C138" s="63"/>
    </row>
    <row r="139" spans="2:3" ht="15">
      <c r="B139" s="63"/>
      <c r="C139" s="63"/>
    </row>
    <row r="140" spans="2:3" ht="15">
      <c r="B140" s="63"/>
      <c r="C140" s="63"/>
    </row>
    <row r="141" spans="2:3" ht="15">
      <c r="B141" s="63"/>
      <c r="C141" s="63"/>
    </row>
    <row r="142" spans="2:3" ht="15">
      <c r="B142" s="63"/>
      <c r="C142" s="63"/>
    </row>
    <row r="143" spans="2:3" ht="15">
      <c r="B143" s="63"/>
      <c r="C143" s="63"/>
    </row>
    <row r="144" spans="2:3" ht="15">
      <c r="B144" s="63"/>
      <c r="C144" s="63"/>
    </row>
    <row r="145" spans="2:3" ht="15">
      <c r="B145" s="63"/>
      <c r="C145" s="63"/>
    </row>
    <row r="146" spans="2:3" ht="15">
      <c r="B146" s="63"/>
      <c r="C146" s="63"/>
    </row>
    <row r="147" spans="2:3" ht="15">
      <c r="B147" s="63"/>
      <c r="C147" s="63"/>
    </row>
    <row r="148" spans="2:3" ht="15">
      <c r="B148" s="63"/>
      <c r="C148" s="63"/>
    </row>
    <row r="149" spans="2:3" ht="15">
      <c r="B149" s="63"/>
      <c r="C149" s="63"/>
    </row>
    <row r="150" spans="2:3" ht="15">
      <c r="B150" s="63"/>
      <c r="C150" s="63"/>
    </row>
    <row r="151" spans="2:3" ht="15">
      <c r="B151" s="63"/>
      <c r="C151" s="63"/>
    </row>
    <row r="152" spans="2:3" ht="15">
      <c r="B152" s="63"/>
      <c r="C152" s="63"/>
    </row>
    <row r="153" spans="2:3" ht="15">
      <c r="B153" s="63"/>
      <c r="C153" s="63"/>
    </row>
    <row r="154" spans="2:3" ht="15">
      <c r="B154" s="63"/>
      <c r="C154" s="63"/>
    </row>
    <row r="155" spans="2:3" ht="15">
      <c r="B155" s="63"/>
      <c r="C155" s="63"/>
    </row>
    <row r="156" spans="2:3" ht="15">
      <c r="B156" s="63"/>
      <c r="C156" s="63"/>
    </row>
    <row r="157" spans="2:3" ht="15">
      <c r="B157" s="63"/>
      <c r="C157" s="63"/>
    </row>
    <row r="158" spans="2:3" ht="15">
      <c r="B158" s="63"/>
      <c r="C158" s="63"/>
    </row>
    <row r="159" spans="2:3" ht="15">
      <c r="B159" s="63"/>
      <c r="C159" s="63"/>
    </row>
    <row r="160" spans="2:3" ht="15">
      <c r="B160" s="63"/>
      <c r="C160" s="63"/>
    </row>
    <row r="161" spans="2:3" ht="15">
      <c r="B161" s="63"/>
      <c r="C161" s="63"/>
    </row>
    <row r="162" spans="2:3" ht="15">
      <c r="B162" s="63"/>
      <c r="C162" s="63"/>
    </row>
    <row r="163" spans="2:3" ht="15">
      <c r="B163" s="63"/>
      <c r="C163" s="63"/>
    </row>
    <row r="164" spans="2:3" ht="15">
      <c r="B164" s="63"/>
      <c r="C164" s="63"/>
    </row>
    <row r="165" spans="2:3" ht="15">
      <c r="B165" s="63"/>
      <c r="C165" s="63"/>
    </row>
    <row r="166" spans="2:3" ht="15">
      <c r="B166" s="63"/>
      <c r="C166" s="63"/>
    </row>
    <row r="167" spans="2:3" ht="15">
      <c r="B167" s="63"/>
      <c r="C167" s="63"/>
    </row>
    <row r="168" spans="2:3" ht="15">
      <c r="B168" s="63"/>
      <c r="C168" s="63"/>
    </row>
    <row r="169" spans="2:3" ht="15">
      <c r="B169" s="63"/>
      <c r="C169" s="63"/>
    </row>
    <row r="170" spans="2:3" ht="15">
      <c r="B170" s="63"/>
      <c r="C170" s="63"/>
    </row>
    <row r="171" spans="2:3" ht="15">
      <c r="B171" s="63"/>
      <c r="C171" s="63"/>
    </row>
    <row r="172" spans="2:3" ht="15">
      <c r="B172" s="63"/>
      <c r="C172" s="63"/>
    </row>
    <row r="173" spans="2:3" ht="15">
      <c r="B173" s="63"/>
      <c r="C173" s="63"/>
    </row>
    <row r="174" spans="2:3" ht="15">
      <c r="B174" s="63"/>
      <c r="C174" s="63"/>
    </row>
    <row r="175" spans="2:3" ht="15">
      <c r="B175" s="63"/>
      <c r="C175" s="63"/>
    </row>
    <row r="176" spans="2:3" ht="15">
      <c r="B176" s="63"/>
      <c r="C176" s="63"/>
    </row>
    <row r="177" spans="2:3" ht="15">
      <c r="B177" s="63"/>
      <c r="C177" s="63"/>
    </row>
    <row r="178" spans="2:3" ht="15">
      <c r="B178" s="63"/>
      <c r="C178" s="63"/>
    </row>
    <row r="179" spans="2:3" ht="15">
      <c r="B179" s="63"/>
      <c r="C179" s="63"/>
    </row>
    <row r="180" spans="2:3" ht="15">
      <c r="B180" s="63"/>
      <c r="C180" s="63"/>
    </row>
    <row r="181" spans="2:3" ht="15">
      <c r="B181" s="63"/>
      <c r="C181" s="63"/>
    </row>
    <row r="182" spans="2:3" ht="15">
      <c r="B182" s="63"/>
      <c r="C182" s="63"/>
    </row>
    <row r="183" spans="2:3" ht="15">
      <c r="B183" s="63"/>
      <c r="C183" s="63"/>
    </row>
    <row r="184" spans="2:3" ht="15">
      <c r="B184" s="63"/>
      <c r="C184" s="63"/>
    </row>
    <row r="185" spans="2:3" ht="15">
      <c r="B185" s="63"/>
      <c r="C185" s="63"/>
    </row>
    <row r="186" spans="2:3" ht="15">
      <c r="B186" s="63"/>
      <c r="C186" s="63"/>
    </row>
    <row r="187" spans="2:3" ht="15">
      <c r="B187" s="63"/>
      <c r="C187" s="63"/>
    </row>
    <row r="188" spans="2:3" ht="15">
      <c r="B188" s="63"/>
      <c r="C188" s="63"/>
    </row>
    <row r="189" spans="2:3" ht="15">
      <c r="B189" s="63"/>
      <c r="C189" s="63"/>
    </row>
    <row r="190" spans="2:3" ht="15">
      <c r="B190" s="63"/>
      <c r="C190" s="63"/>
    </row>
    <row r="191" spans="2:3" ht="15">
      <c r="B191" s="63"/>
      <c r="C191" s="63"/>
    </row>
    <row r="192" spans="2:3" ht="15">
      <c r="B192" s="63"/>
      <c r="C192" s="63"/>
    </row>
    <row r="193" spans="2:3" ht="15">
      <c r="B193" s="63"/>
      <c r="C193" s="63"/>
    </row>
    <row r="194" spans="2:3" ht="15">
      <c r="B194" s="63"/>
      <c r="C194" s="63"/>
    </row>
    <row r="195" spans="2:3" ht="15">
      <c r="B195" s="63"/>
      <c r="C195" s="63"/>
    </row>
    <row r="196" spans="2:3" ht="15">
      <c r="B196" s="63"/>
      <c r="C196" s="63"/>
    </row>
    <row r="197" spans="2:3" ht="15">
      <c r="B197" s="63"/>
      <c r="C197" s="63"/>
    </row>
    <row r="198" spans="2:3" ht="15">
      <c r="B198" s="63"/>
      <c r="C198" s="63"/>
    </row>
    <row r="199" spans="2:3" ht="15">
      <c r="B199" s="63"/>
      <c r="C199" s="63"/>
    </row>
    <row r="200" spans="2:3" ht="15">
      <c r="B200" s="63"/>
      <c r="C200" s="63"/>
    </row>
    <row r="201" spans="2:3" ht="15">
      <c r="B201" s="63"/>
      <c r="C201" s="63"/>
    </row>
    <row r="202" spans="2:3" ht="15">
      <c r="B202" s="63"/>
      <c r="C202" s="63"/>
    </row>
    <row r="203" spans="2:3" ht="15">
      <c r="B203" s="63"/>
      <c r="C203" s="63"/>
    </row>
    <row r="204" spans="2:3" ht="15">
      <c r="B204" s="63"/>
      <c r="C204" s="63"/>
    </row>
    <row r="205" spans="2:3" ht="15">
      <c r="B205" s="63"/>
      <c r="C205" s="63"/>
    </row>
    <row r="206" spans="2:3" ht="15">
      <c r="B206" s="63"/>
      <c r="C206" s="63"/>
    </row>
    <row r="207" spans="2:3" ht="15">
      <c r="B207" s="63"/>
      <c r="C207" s="63"/>
    </row>
    <row r="208" spans="2:3" ht="15">
      <c r="B208" s="63"/>
      <c r="C208" s="63"/>
    </row>
    <row r="209" spans="2:3" ht="15">
      <c r="B209" s="63"/>
      <c r="C209" s="63"/>
    </row>
    <row r="210" spans="2:3" ht="15">
      <c r="B210" s="63"/>
      <c r="C210" s="63"/>
    </row>
    <row r="211" spans="2:3" ht="15">
      <c r="B211" s="63"/>
      <c r="C211" s="63"/>
    </row>
    <row r="212" spans="2:3" ht="15">
      <c r="B212" s="63"/>
      <c r="C212" s="63"/>
    </row>
    <row r="213" spans="2:3" ht="15">
      <c r="B213" s="63"/>
      <c r="C213" s="63"/>
    </row>
    <row r="214" spans="2:3" ht="15">
      <c r="B214" s="63"/>
      <c r="C214" s="63"/>
    </row>
    <row r="215" spans="2:3" ht="15">
      <c r="B215" s="63"/>
      <c r="C215" s="63"/>
    </row>
    <row r="216" spans="2:3" ht="15">
      <c r="B216" s="63"/>
      <c r="C216" s="63"/>
    </row>
    <row r="217" spans="2:3" ht="15">
      <c r="B217" s="63"/>
      <c r="C217" s="63"/>
    </row>
    <row r="218" spans="2:3" ht="15">
      <c r="B218" s="63"/>
      <c r="C218" s="63"/>
    </row>
    <row r="219" spans="2:3" ht="15">
      <c r="B219" s="63"/>
      <c r="C219" s="63"/>
    </row>
    <row r="220" spans="2:3" ht="15">
      <c r="B220" s="63"/>
      <c r="C220" s="63"/>
    </row>
    <row r="221" spans="2:3" ht="15">
      <c r="B221" s="63"/>
      <c r="C221" s="63"/>
    </row>
    <row r="222" spans="2:3" ht="15">
      <c r="B222" s="63"/>
      <c r="C222" s="63"/>
    </row>
    <row r="223" spans="2:3" ht="15">
      <c r="B223" s="63"/>
      <c r="C223" s="63"/>
    </row>
    <row r="224" spans="2:3" ht="15">
      <c r="B224" s="63"/>
      <c r="C224" s="63"/>
    </row>
    <row r="225" spans="2:3" ht="15">
      <c r="B225" s="63"/>
      <c r="C225" s="63"/>
    </row>
    <row r="226" spans="2:3" ht="15">
      <c r="B226" s="63"/>
      <c r="C226" s="63"/>
    </row>
    <row r="227" spans="2:3" ht="15">
      <c r="B227" s="63"/>
      <c r="C227" s="63"/>
    </row>
    <row r="228" spans="2:3" ht="15">
      <c r="B228" s="63"/>
      <c r="C228" s="63"/>
    </row>
    <row r="229" spans="2:3" ht="15">
      <c r="B229" s="63"/>
      <c r="C229" s="63"/>
    </row>
    <row r="230" spans="2:3" ht="15">
      <c r="B230" s="63"/>
      <c r="C230" s="63"/>
    </row>
    <row r="231" spans="2:3" ht="15">
      <c r="B231" s="63"/>
      <c r="C231" s="63"/>
    </row>
    <row r="232" spans="2:3" ht="15">
      <c r="B232" s="63"/>
      <c r="C232" s="63"/>
    </row>
    <row r="233" spans="2:3" ht="15">
      <c r="B233" s="63"/>
      <c r="C233" s="63"/>
    </row>
    <row r="234" spans="2:3" ht="15">
      <c r="B234" s="63"/>
      <c r="C234" s="63"/>
    </row>
    <row r="235" spans="2:3" ht="15">
      <c r="B235" s="63"/>
      <c r="C235" s="63"/>
    </row>
    <row r="236" spans="2:3" ht="15">
      <c r="B236" s="63"/>
      <c r="C236" s="63"/>
    </row>
    <row r="237" spans="2:3" ht="15">
      <c r="B237" s="63"/>
      <c r="C237" s="63"/>
    </row>
    <row r="238" spans="2:3" ht="15">
      <c r="B238" s="63"/>
      <c r="C238" s="63"/>
    </row>
    <row r="239" spans="2:3" ht="15">
      <c r="B239" s="63"/>
      <c r="C239" s="63"/>
    </row>
    <row r="240" spans="2:3" ht="15">
      <c r="B240" s="63"/>
      <c r="C240" s="63"/>
    </row>
    <row r="241" spans="2:3" ht="15">
      <c r="B241" s="63"/>
      <c r="C241" s="63"/>
    </row>
    <row r="242" spans="2:3" ht="15">
      <c r="B242" s="63"/>
      <c r="C242" s="63"/>
    </row>
    <row r="243" spans="2:3" ht="15">
      <c r="B243" s="63"/>
      <c r="C243" s="63"/>
    </row>
    <row r="244" spans="2:3" ht="15">
      <c r="B244" s="63"/>
      <c r="C244" s="63"/>
    </row>
    <row r="245" spans="2:3" ht="15">
      <c r="B245" s="63"/>
      <c r="C245" s="63"/>
    </row>
    <row r="246" spans="2:3" ht="15">
      <c r="B246" s="63"/>
      <c r="C246" s="63"/>
    </row>
    <row r="247" spans="2:3" ht="15">
      <c r="B247" s="63"/>
      <c r="C247" s="63"/>
    </row>
    <row r="248" spans="2:3" ht="15">
      <c r="B248" s="63"/>
      <c r="C248" s="63"/>
    </row>
    <row r="249" spans="2:3" ht="15">
      <c r="B249" s="63"/>
      <c r="C249" s="63"/>
    </row>
    <row r="250" spans="2:3" ht="15">
      <c r="B250" s="63"/>
      <c r="C250" s="63"/>
    </row>
    <row r="251" spans="2:3" ht="15">
      <c r="B251" s="63"/>
      <c r="C251" s="63"/>
    </row>
    <row r="252" spans="2:3" ht="15">
      <c r="B252" s="63"/>
      <c r="C252" s="63"/>
    </row>
    <row r="253" spans="2:3" ht="15">
      <c r="B253" s="63"/>
      <c r="C253" s="63"/>
    </row>
    <row r="254" spans="2:3" ht="15">
      <c r="B254" s="63"/>
      <c r="C254" s="63"/>
    </row>
    <row r="255" spans="2:3" ht="15">
      <c r="B255" s="63"/>
      <c r="C255" s="63"/>
    </row>
    <row r="256" spans="2:3" ht="15">
      <c r="B256" s="63"/>
      <c r="C256" s="63"/>
    </row>
    <row r="257" spans="2:3" ht="15">
      <c r="B257" s="63"/>
      <c r="C257" s="63"/>
    </row>
    <row r="258" spans="2:3" ht="15">
      <c r="B258" s="63"/>
      <c r="C258" s="63"/>
    </row>
    <row r="259" spans="2:3" ht="15">
      <c r="B259" s="63"/>
      <c r="C259" s="63"/>
    </row>
    <row r="260" spans="2:3" ht="15">
      <c r="B260" s="63"/>
      <c r="C260" s="63"/>
    </row>
    <row r="261" spans="2:3" ht="15">
      <c r="B261" s="63"/>
      <c r="C261" s="63"/>
    </row>
    <row r="262" spans="2:3" ht="15">
      <c r="B262" s="63"/>
      <c r="C262" s="63"/>
    </row>
    <row r="263" spans="2:3" ht="15">
      <c r="B263" s="63"/>
      <c r="C263" s="63"/>
    </row>
    <row r="264" spans="2:3" ht="15">
      <c r="B264" s="63"/>
      <c r="C264" s="63"/>
    </row>
    <row r="265" spans="2:3" ht="15">
      <c r="B265" s="63"/>
      <c r="C265" s="63"/>
    </row>
    <row r="266" spans="2:3" ht="15">
      <c r="B266" s="63"/>
      <c r="C266" s="63"/>
    </row>
    <row r="267" spans="2:3" ht="15">
      <c r="B267" s="63"/>
      <c r="C267" s="63"/>
    </row>
    <row r="268" spans="2:3" ht="15">
      <c r="B268" s="63"/>
      <c r="C268" s="63"/>
    </row>
    <row r="269" spans="2:3" ht="15">
      <c r="B269" s="63"/>
      <c r="C269" s="63"/>
    </row>
    <row r="270" spans="2:3" ht="15">
      <c r="B270" s="63"/>
      <c r="C270" s="63"/>
    </row>
    <row r="271" spans="2:3" ht="15">
      <c r="B271" s="63"/>
      <c r="C271" s="63"/>
    </row>
    <row r="272" spans="2:3" ht="15">
      <c r="B272" s="63"/>
      <c r="C272" s="63"/>
    </row>
    <row r="273" spans="2:3" ht="15">
      <c r="B273" s="63"/>
      <c r="C273" s="63"/>
    </row>
    <row r="274" spans="2:3" ht="15">
      <c r="B274" s="63"/>
      <c r="C274" s="63"/>
    </row>
    <row r="275" spans="2:3" ht="15">
      <c r="B275" s="63"/>
      <c r="C275" s="63"/>
    </row>
    <row r="276" spans="2:3" ht="15">
      <c r="B276" s="63"/>
      <c r="C276" s="63"/>
    </row>
    <row r="277" spans="2:3" ht="15">
      <c r="B277" s="63"/>
      <c r="C277" s="63"/>
    </row>
    <row r="278" spans="2:3" ht="15">
      <c r="B278" s="63"/>
      <c r="C278" s="63"/>
    </row>
    <row r="279" spans="2:3" ht="15">
      <c r="B279" s="63"/>
      <c r="C279" s="63"/>
    </row>
    <row r="280" spans="2:3" ht="15">
      <c r="B280" s="63"/>
      <c r="C280" s="63"/>
    </row>
    <row r="281" spans="2:3" ht="15">
      <c r="B281" s="63"/>
      <c r="C281" s="63"/>
    </row>
    <row r="282" spans="2:3" ht="15">
      <c r="B282" s="63"/>
      <c r="C282" s="63"/>
    </row>
    <row r="283" spans="2:3" ht="15">
      <c r="B283" s="63"/>
      <c r="C283" s="63"/>
    </row>
    <row r="284" spans="2:3" ht="15">
      <c r="B284" s="63"/>
      <c r="C284" s="63"/>
    </row>
    <row r="285" spans="2:3" ht="15">
      <c r="B285" s="63"/>
      <c r="C285" s="63"/>
    </row>
    <row r="286" spans="2:3" ht="15">
      <c r="B286" s="63"/>
      <c r="C286" s="63"/>
    </row>
    <row r="287" spans="2:3" ht="15">
      <c r="B287" s="63"/>
      <c r="C287" s="63"/>
    </row>
    <row r="288" spans="2:3" ht="15">
      <c r="B288" s="63"/>
      <c r="C288" s="63"/>
    </row>
    <row r="289" spans="2:3" ht="15">
      <c r="B289" s="63"/>
      <c r="C289" s="63"/>
    </row>
    <row r="290" spans="2:3" ht="15">
      <c r="B290" s="63"/>
      <c r="C290" s="63"/>
    </row>
    <row r="291" spans="2:3" ht="15">
      <c r="B291" s="63"/>
      <c r="C291" s="63"/>
    </row>
    <row r="292" spans="2:3" ht="15">
      <c r="B292" s="63"/>
      <c r="C292" s="63"/>
    </row>
    <row r="293" spans="2:3" ht="15">
      <c r="B293" s="63"/>
      <c r="C293" s="63"/>
    </row>
    <row r="294" spans="2:3" ht="15">
      <c r="B294" s="63"/>
      <c r="C294" s="63"/>
    </row>
    <row r="295" spans="2:3" ht="15">
      <c r="B295" s="63"/>
      <c r="C295" s="63"/>
    </row>
    <row r="296" spans="2:3" ht="15">
      <c r="B296" s="63"/>
      <c r="C296" s="63"/>
    </row>
    <row r="297" spans="2:3" ht="15">
      <c r="B297" s="63"/>
      <c r="C297" s="63"/>
    </row>
    <row r="298" spans="2:3" ht="15">
      <c r="B298" s="63"/>
      <c r="C298" s="63"/>
    </row>
    <row r="299" spans="2:3" ht="15">
      <c r="B299" s="63"/>
      <c r="C299" s="63"/>
    </row>
    <row r="300" spans="2:3" ht="15">
      <c r="B300" s="63"/>
      <c r="C300" s="63"/>
    </row>
    <row r="301" spans="2:3" ht="15">
      <c r="B301" s="63"/>
      <c r="C301" s="63"/>
    </row>
    <row r="302" spans="2:3" ht="15">
      <c r="B302" s="63"/>
      <c r="C302" s="63"/>
    </row>
    <row r="303" spans="2:3" ht="15">
      <c r="B303" s="63"/>
      <c r="C303" s="63"/>
    </row>
    <row r="304" spans="2:3" ht="15">
      <c r="B304" s="63"/>
      <c r="C304" s="63"/>
    </row>
    <row r="305" spans="2:3" ht="15">
      <c r="B305" s="63"/>
      <c r="C305" s="63"/>
    </row>
    <row r="306" spans="2:3" ht="15">
      <c r="B306" s="63"/>
      <c r="C306" s="63"/>
    </row>
    <row r="307" spans="2:3" ht="15">
      <c r="B307" s="63"/>
      <c r="C307" s="63"/>
    </row>
    <row r="308" spans="2:3" ht="15">
      <c r="B308" s="63"/>
      <c r="C308" s="63"/>
    </row>
    <row r="309" spans="2:3" ht="15">
      <c r="B309" s="63"/>
      <c r="C309" s="63"/>
    </row>
    <row r="310" spans="2:3" ht="15">
      <c r="B310" s="63"/>
      <c r="C310" s="63"/>
    </row>
    <row r="311" spans="2:3" ht="15">
      <c r="B311" s="63"/>
      <c r="C311" s="63"/>
    </row>
    <row r="312" spans="2:3" ht="15">
      <c r="B312" s="63"/>
      <c r="C312" s="63"/>
    </row>
    <row r="313" spans="2:3" ht="15">
      <c r="B313" s="63"/>
      <c r="C313" s="63"/>
    </row>
    <row r="314" spans="2:3" ht="15">
      <c r="B314" s="63"/>
      <c r="C314" s="63"/>
    </row>
    <row r="315" spans="2:3" ht="15">
      <c r="B315" s="63"/>
      <c r="C315" s="63"/>
    </row>
    <row r="316" spans="2:3" ht="15">
      <c r="B316" s="63"/>
      <c r="C316" s="63"/>
    </row>
    <row r="317" spans="2:3" ht="15">
      <c r="B317" s="63"/>
      <c r="C317" s="63"/>
    </row>
    <row r="318" spans="2:3" ht="15">
      <c r="B318" s="63"/>
      <c r="C318" s="63"/>
    </row>
    <row r="319" spans="2:3" ht="15">
      <c r="B319" s="63"/>
      <c r="C319" s="63"/>
    </row>
    <row r="320" spans="2:3" ht="15">
      <c r="B320" s="63"/>
      <c r="C320" s="63"/>
    </row>
    <row r="321" spans="2:3" ht="15">
      <c r="B321" s="63"/>
      <c r="C321" s="63"/>
    </row>
    <row r="322" spans="2:3" ht="15">
      <c r="B322" s="63"/>
      <c r="C322" s="63"/>
    </row>
    <row r="323" spans="2:3" ht="15">
      <c r="B323" s="63"/>
      <c r="C323" s="63"/>
    </row>
    <row r="324" spans="2:3" ht="15">
      <c r="B324" s="63"/>
      <c r="C324" s="63"/>
    </row>
    <row r="325" spans="2:3" ht="15">
      <c r="B325" s="63"/>
      <c r="C325" s="63"/>
    </row>
    <row r="326" spans="2:3" ht="15">
      <c r="B326" s="63"/>
      <c r="C326" s="63"/>
    </row>
    <row r="327" spans="2:3" ht="15">
      <c r="B327" s="63"/>
      <c r="C327" s="63"/>
    </row>
    <row r="328" spans="2:3" ht="15">
      <c r="B328" s="63"/>
      <c r="C328" s="63"/>
    </row>
    <row r="329" spans="2:3" ht="15">
      <c r="B329" s="63"/>
      <c r="C329" s="63"/>
    </row>
    <row r="330" spans="2:3" ht="15">
      <c r="B330" s="63"/>
      <c r="C330" s="63"/>
    </row>
    <row r="331" spans="2:3" ht="15">
      <c r="B331" s="63"/>
      <c r="C331" s="63"/>
    </row>
    <row r="332" spans="2:3" ht="15">
      <c r="B332" s="63"/>
      <c r="C332" s="63"/>
    </row>
    <row r="333" spans="2:3" ht="15">
      <c r="B333" s="63"/>
      <c r="C333" s="63"/>
    </row>
    <row r="334" spans="2:3" ht="15">
      <c r="B334" s="63"/>
      <c r="C334" s="63"/>
    </row>
    <row r="335" spans="2:3" ht="15">
      <c r="B335" s="63"/>
      <c r="C335" s="63"/>
    </row>
    <row r="336" spans="2:3" ht="15">
      <c r="B336" s="63"/>
      <c r="C336" s="63"/>
    </row>
    <row r="337" spans="2:3" ht="15">
      <c r="B337" s="63"/>
      <c r="C337" s="63"/>
    </row>
    <row r="338" spans="2:3" ht="15">
      <c r="B338" s="63"/>
      <c r="C338" s="63"/>
    </row>
    <row r="339" spans="2:3" ht="15">
      <c r="B339" s="63"/>
      <c r="C339" s="63"/>
    </row>
    <row r="340" spans="2:3" ht="15">
      <c r="B340" s="63"/>
      <c r="C340" s="63"/>
    </row>
    <row r="341" spans="2:3" ht="15">
      <c r="B341" s="63"/>
      <c r="C341" s="63"/>
    </row>
    <row r="342" spans="2:3" ht="15">
      <c r="B342" s="63"/>
      <c r="C342" s="63"/>
    </row>
    <row r="343" spans="2:3" ht="15">
      <c r="B343" s="63"/>
      <c r="C343" s="63"/>
    </row>
    <row r="344" spans="2:3" ht="15">
      <c r="B344" s="63"/>
      <c r="C344" s="63"/>
    </row>
    <row r="345" spans="2:3" ht="15">
      <c r="B345" s="63"/>
      <c r="C345" s="63"/>
    </row>
    <row r="346" spans="2:3" ht="15">
      <c r="B346" s="63"/>
      <c r="C346" s="63"/>
    </row>
    <row r="347" spans="2:3" ht="15">
      <c r="B347" s="63"/>
      <c r="C347" s="63"/>
    </row>
    <row r="348" spans="2:3" ht="15">
      <c r="B348" s="63"/>
      <c r="C348" s="63"/>
    </row>
    <row r="349" spans="2:3" ht="15">
      <c r="B349" s="63"/>
      <c r="C349" s="63"/>
    </row>
    <row r="350" spans="2:3" ht="15">
      <c r="B350" s="63"/>
      <c r="C350" s="63"/>
    </row>
    <row r="351" spans="2:3" ht="15">
      <c r="B351" s="63"/>
      <c r="C351" s="63"/>
    </row>
    <row r="352" spans="2:3" ht="15">
      <c r="B352" s="63"/>
      <c r="C352" s="63"/>
    </row>
    <row r="353" spans="2:3" ht="15">
      <c r="B353" s="63"/>
      <c r="C353" s="63"/>
    </row>
    <row r="354" spans="2:3" ht="15">
      <c r="B354" s="63"/>
      <c r="C354" s="63"/>
    </row>
    <row r="355" spans="2:3" ht="15">
      <c r="B355" s="63"/>
      <c r="C355" s="63"/>
    </row>
    <row r="356" spans="2:3" ht="15">
      <c r="B356" s="63"/>
      <c r="C356" s="63"/>
    </row>
    <row r="357" spans="2:3" ht="15">
      <c r="B357" s="63"/>
      <c r="C357" s="63"/>
    </row>
    <row r="358" spans="2:3" ht="15">
      <c r="B358" s="63"/>
      <c r="C358" s="63"/>
    </row>
    <row r="359" spans="2:3" ht="15">
      <c r="B359" s="63"/>
      <c r="C359" s="63"/>
    </row>
    <row r="360" spans="2:3" ht="15">
      <c r="B360" s="63"/>
      <c r="C360" s="63"/>
    </row>
    <row r="361" spans="2:3" ht="15">
      <c r="B361" s="63"/>
      <c r="C361" s="63"/>
    </row>
    <row r="362" spans="2:3" ht="15">
      <c r="B362" s="63"/>
      <c r="C362" s="63"/>
    </row>
    <row r="363" spans="2:3" ht="15">
      <c r="B363" s="63"/>
      <c r="C363" s="63"/>
    </row>
    <row r="364" spans="2:3" ht="15">
      <c r="B364" s="63"/>
      <c r="C364" s="63"/>
    </row>
    <row r="365" spans="2:3" ht="15">
      <c r="B365" s="63"/>
      <c r="C365" s="63"/>
    </row>
    <row r="366" spans="2:3" ht="15">
      <c r="B366" s="63"/>
      <c r="C366" s="63"/>
    </row>
    <row r="367" spans="2:3" ht="15">
      <c r="B367" s="63"/>
      <c r="C367" s="63"/>
    </row>
    <row r="368" spans="2:3" ht="15">
      <c r="B368" s="63"/>
      <c r="C368" s="63"/>
    </row>
    <row r="369" spans="2:3" ht="15">
      <c r="B369" s="63"/>
      <c r="C369" s="63"/>
    </row>
    <row r="370" spans="2:3" ht="15">
      <c r="B370" s="63"/>
      <c r="C370" s="63"/>
    </row>
    <row r="371" spans="2:3" ht="15">
      <c r="B371" s="63"/>
      <c r="C371" s="63"/>
    </row>
    <row r="372" spans="2:3" ht="15">
      <c r="B372" s="63"/>
      <c r="C372" s="63"/>
    </row>
    <row r="373" spans="2:3" ht="15">
      <c r="B373" s="63"/>
      <c r="C373" s="63"/>
    </row>
    <row r="374" spans="2:3" ht="15">
      <c r="B374" s="63"/>
      <c r="C374" s="63"/>
    </row>
    <row r="375" spans="2:3" ht="15">
      <c r="B375" s="63"/>
      <c r="C375" s="63"/>
    </row>
    <row r="376" spans="2:3" ht="15">
      <c r="B376" s="63"/>
      <c r="C376" s="63"/>
    </row>
    <row r="377" spans="2:3" ht="15">
      <c r="B377" s="63"/>
      <c r="C377" s="63"/>
    </row>
    <row r="378" spans="2:3" ht="15">
      <c r="B378" s="63"/>
      <c r="C378" s="63"/>
    </row>
    <row r="379" spans="2:3" ht="15">
      <c r="B379" s="63"/>
      <c r="C379" s="63"/>
    </row>
    <row r="380" spans="2:3" ht="15">
      <c r="B380" s="63"/>
      <c r="C380" s="63"/>
    </row>
    <row r="381" spans="2:3" ht="15">
      <c r="B381" s="63"/>
      <c r="C381" s="63"/>
    </row>
    <row r="382" spans="2:3" ht="15">
      <c r="B382" s="63"/>
      <c r="C382" s="63"/>
    </row>
    <row r="383" spans="2:3" ht="15">
      <c r="B383" s="63"/>
      <c r="C383" s="63"/>
    </row>
    <row r="384" spans="2:3" ht="15">
      <c r="B384" s="63"/>
      <c r="C384" s="63"/>
    </row>
    <row r="385" spans="2:3" ht="15">
      <c r="B385" s="63"/>
      <c r="C385" s="63"/>
    </row>
    <row r="386" spans="2:3" ht="15">
      <c r="B386" s="63"/>
      <c r="C386" s="63"/>
    </row>
    <row r="387" spans="2:3" ht="15">
      <c r="B387" s="63"/>
      <c r="C387" s="63"/>
    </row>
    <row r="388" spans="2:3" ht="15">
      <c r="B388" s="63"/>
      <c r="C388" s="63"/>
    </row>
    <row r="389" spans="2:3" ht="15">
      <c r="B389" s="63"/>
      <c r="C389" s="63"/>
    </row>
    <row r="390" spans="2:3" ht="15">
      <c r="B390" s="63"/>
      <c r="C390" s="63"/>
    </row>
    <row r="391" spans="2:3" ht="15">
      <c r="B391" s="63"/>
      <c r="C391" s="63"/>
    </row>
    <row r="392" spans="2:3" ht="15">
      <c r="B392" s="63"/>
      <c r="C392" s="63"/>
    </row>
    <row r="393" spans="2:3" ht="15">
      <c r="B393" s="63"/>
      <c r="C393" s="63"/>
    </row>
    <row r="394" spans="2:3" ht="15">
      <c r="B394" s="63"/>
      <c r="C394" s="63"/>
    </row>
    <row r="395" spans="2:3" ht="15">
      <c r="B395" s="63"/>
      <c r="C395" s="63"/>
    </row>
    <row r="396" spans="2:3" ht="15">
      <c r="B396" s="63"/>
      <c r="C396" s="63"/>
    </row>
    <row r="397" spans="2:3" ht="15">
      <c r="B397" s="63"/>
      <c r="C397" s="63"/>
    </row>
    <row r="398" spans="2:3" ht="15">
      <c r="B398" s="63"/>
      <c r="C398" s="63"/>
    </row>
    <row r="399" spans="2:3" ht="15">
      <c r="B399" s="63"/>
      <c r="C399" s="63"/>
    </row>
    <row r="400" spans="2:3" ht="15">
      <c r="B400" s="63"/>
      <c r="C400" s="63"/>
    </row>
    <row r="401" spans="2:3" ht="15">
      <c r="B401" s="63"/>
      <c r="C401" s="63"/>
    </row>
    <row r="402" spans="2:3" ht="15">
      <c r="B402" s="63"/>
      <c r="C402" s="63"/>
    </row>
    <row r="403" spans="2:3" ht="15">
      <c r="B403" s="63"/>
      <c r="C403" s="63"/>
    </row>
    <row r="404" spans="2:3" ht="15">
      <c r="B404" s="63"/>
      <c r="C404" s="63"/>
    </row>
    <row r="405" spans="2:3" ht="15">
      <c r="B405" s="63"/>
      <c r="C405" s="63"/>
    </row>
    <row r="406" spans="2:3" ht="15">
      <c r="B406" s="63"/>
      <c r="C406" s="63"/>
    </row>
    <row r="407" spans="2:3" ht="15">
      <c r="B407" s="63"/>
      <c r="C407" s="63"/>
    </row>
    <row r="408" spans="2:3" ht="15">
      <c r="B408" s="63"/>
      <c r="C408" s="63"/>
    </row>
    <row r="409" spans="2:3" ht="15">
      <c r="B409" s="63"/>
      <c r="C409" s="63"/>
    </row>
    <row r="410" spans="2:3" ht="15">
      <c r="B410" s="63"/>
      <c r="C410" s="63"/>
    </row>
    <row r="411" spans="2:3" ht="15">
      <c r="B411" s="63"/>
      <c r="C411" s="63"/>
    </row>
    <row r="412" spans="2:3" ht="15">
      <c r="B412" s="63"/>
      <c r="C412" s="63"/>
    </row>
    <row r="413" spans="2:3" ht="15">
      <c r="B413" s="63"/>
      <c r="C413" s="63"/>
    </row>
    <row r="414" spans="2:3" ht="15">
      <c r="B414" s="63"/>
      <c r="C414" s="63"/>
    </row>
    <row r="415" spans="2:3" ht="15">
      <c r="B415" s="63"/>
      <c r="C415" s="63"/>
    </row>
    <row r="416" spans="2:3" ht="15">
      <c r="B416" s="63"/>
      <c r="C416" s="63"/>
    </row>
    <row r="417" spans="2:3" ht="15">
      <c r="B417" s="63"/>
      <c r="C417" s="63"/>
    </row>
    <row r="418" spans="2:3" ht="15">
      <c r="B418" s="63"/>
      <c r="C418" s="63"/>
    </row>
    <row r="419" spans="2:3" ht="15">
      <c r="B419" s="63"/>
      <c r="C419" s="63"/>
    </row>
    <row r="420" spans="2:3" ht="15">
      <c r="B420" s="63"/>
      <c r="C420" s="63"/>
    </row>
    <row r="421" spans="2:3" ht="15">
      <c r="B421" s="63"/>
      <c r="C421" s="63"/>
    </row>
    <row r="422" spans="2:3" ht="15">
      <c r="B422" s="63"/>
      <c r="C422" s="63"/>
    </row>
    <row r="423" spans="2:3" ht="15">
      <c r="B423" s="63"/>
      <c r="C423" s="63"/>
    </row>
    <row r="424" spans="2:3" ht="15">
      <c r="B424" s="63"/>
      <c r="C424" s="63"/>
    </row>
    <row r="425" spans="2:3" ht="15">
      <c r="B425" s="63"/>
      <c r="C425" s="63"/>
    </row>
    <row r="426" spans="2:3" ht="15">
      <c r="B426" s="63"/>
      <c r="C426" s="63"/>
    </row>
    <row r="427" spans="2:3" ht="15">
      <c r="B427" s="63"/>
      <c r="C427" s="63"/>
    </row>
    <row r="428" spans="2:3" ht="15">
      <c r="B428" s="63"/>
      <c r="C428" s="63"/>
    </row>
    <row r="429" spans="2:3" ht="15">
      <c r="B429" s="63"/>
      <c r="C429" s="63"/>
    </row>
    <row r="430" spans="2:3" ht="15">
      <c r="B430" s="63"/>
      <c r="C430" s="63"/>
    </row>
    <row r="431" spans="2:3" ht="15">
      <c r="B431" s="63"/>
      <c r="C431" s="63"/>
    </row>
    <row r="432" spans="2:3" ht="15">
      <c r="B432" s="63"/>
      <c r="C432" s="63"/>
    </row>
    <row r="433" spans="2:3" ht="15">
      <c r="B433" s="63"/>
      <c r="C433" s="63"/>
    </row>
    <row r="434" spans="2:3" ht="15">
      <c r="B434" s="63"/>
      <c r="C434" s="63"/>
    </row>
    <row r="435" spans="2:3" ht="15">
      <c r="B435" s="63"/>
      <c r="C435" s="63"/>
    </row>
    <row r="436" spans="2:3" ht="15">
      <c r="B436" s="63"/>
      <c r="C436" s="63"/>
    </row>
    <row r="437" spans="2:3" ht="15">
      <c r="B437" s="63"/>
      <c r="C437" s="63"/>
    </row>
    <row r="438" spans="2:3" ht="15">
      <c r="B438" s="63"/>
      <c r="C438" s="63"/>
    </row>
    <row r="439" spans="2:3" ht="15">
      <c r="B439" s="63"/>
      <c r="C439" s="63"/>
    </row>
    <row r="440" spans="2:3" ht="15">
      <c r="B440" s="63"/>
      <c r="C440" s="63"/>
    </row>
    <row r="441" spans="2:3" ht="15">
      <c r="B441" s="63"/>
      <c r="C441" s="63"/>
    </row>
    <row r="442" spans="2:3" ht="15">
      <c r="B442" s="63"/>
      <c r="C442" s="63"/>
    </row>
    <row r="443" spans="2:3" ht="15">
      <c r="B443" s="63"/>
      <c r="C443" s="63"/>
    </row>
    <row r="444" spans="2:3" ht="15">
      <c r="B444" s="63"/>
      <c r="C444" s="63"/>
    </row>
    <row r="445" spans="2:3" ht="15">
      <c r="B445" s="63"/>
      <c r="C445" s="63"/>
    </row>
    <row r="446" spans="2:3" ht="15">
      <c r="B446" s="63"/>
      <c r="C446" s="63"/>
    </row>
    <row r="447" spans="2:3" ht="15">
      <c r="B447" s="63"/>
      <c r="C447" s="63"/>
    </row>
    <row r="448" spans="2:3" ht="15">
      <c r="B448" s="63"/>
      <c r="C448" s="63"/>
    </row>
    <row r="449" spans="2:3" ht="15">
      <c r="B449" s="63"/>
      <c r="C449" s="63"/>
    </row>
    <row r="450" spans="2:3" ht="15">
      <c r="B450" s="63"/>
      <c r="C450" s="63"/>
    </row>
    <row r="451" spans="2:3" ht="15">
      <c r="B451" s="63"/>
      <c r="C451" s="63"/>
    </row>
    <row r="452" spans="2:3" ht="15">
      <c r="B452" s="63"/>
      <c r="C452" s="63"/>
    </row>
    <row r="453" spans="2:3" ht="15">
      <c r="B453" s="63"/>
      <c r="C453" s="63"/>
    </row>
    <row r="454" spans="2:3" ht="15">
      <c r="B454" s="63"/>
      <c r="C454" s="63"/>
    </row>
    <row r="455" spans="2:3" ht="15">
      <c r="B455" s="63"/>
      <c r="C455" s="63"/>
    </row>
    <row r="456" spans="2:3" ht="15">
      <c r="B456" s="63"/>
      <c r="C456" s="63"/>
    </row>
    <row r="457" spans="2:3" ht="15">
      <c r="B457" s="63"/>
      <c r="C457" s="63"/>
    </row>
    <row r="458" spans="2:3" ht="15">
      <c r="B458" s="63"/>
      <c r="C458" s="63"/>
    </row>
    <row r="459" spans="2:3" ht="15">
      <c r="B459" s="63"/>
      <c r="C459" s="63"/>
    </row>
    <row r="460" spans="2:3" ht="15">
      <c r="B460" s="63"/>
      <c r="C460" s="63"/>
    </row>
    <row r="461" spans="2:3" ht="15">
      <c r="B461" s="63"/>
      <c r="C461" s="63"/>
    </row>
    <row r="462" spans="2:3" ht="15">
      <c r="B462" s="63"/>
      <c r="C462" s="63"/>
    </row>
    <row r="463" spans="2:3" ht="15">
      <c r="B463" s="63"/>
      <c r="C463" s="63"/>
    </row>
    <row r="464" spans="2:3" ht="15">
      <c r="B464" s="63"/>
      <c r="C464" s="63"/>
    </row>
    <row r="465" spans="2:3" ht="15">
      <c r="B465" s="63"/>
      <c r="C465" s="63"/>
    </row>
    <row r="466" spans="2:3" ht="15">
      <c r="B466" s="63"/>
      <c r="C466" s="63"/>
    </row>
    <row r="467" spans="2:3" ht="15">
      <c r="B467" s="63"/>
      <c r="C467" s="63"/>
    </row>
    <row r="468" spans="2:3" ht="15">
      <c r="B468" s="63"/>
      <c r="C468" s="63"/>
    </row>
    <row r="469" spans="2:3" ht="15">
      <c r="B469" s="63"/>
      <c r="C469" s="63"/>
    </row>
    <row r="470" spans="2:3" ht="15">
      <c r="B470" s="63"/>
      <c r="C470" s="63"/>
    </row>
    <row r="471" spans="2:3" ht="15">
      <c r="B471" s="63"/>
      <c r="C471" s="63"/>
    </row>
    <row r="472" spans="2:3" ht="15">
      <c r="B472" s="63"/>
      <c r="C472" s="63"/>
    </row>
    <row r="473" spans="2:3" ht="15">
      <c r="B473" s="63"/>
      <c r="C473" s="63"/>
    </row>
    <row r="474" spans="2:3" ht="15">
      <c r="B474" s="63"/>
      <c r="C474" s="63"/>
    </row>
    <row r="475" spans="2:3" ht="15">
      <c r="B475" s="63"/>
      <c r="C475" s="63"/>
    </row>
    <row r="476" spans="2:3" ht="15">
      <c r="B476" s="63"/>
      <c r="C476" s="63"/>
    </row>
    <row r="477" spans="2:3" ht="15">
      <c r="B477" s="63"/>
      <c r="C477" s="63"/>
    </row>
    <row r="478" spans="2:3" ht="15">
      <c r="B478" s="63"/>
      <c r="C478" s="63"/>
    </row>
    <row r="479" spans="2:3" ht="15">
      <c r="B479" s="63"/>
      <c r="C479" s="63"/>
    </row>
    <row r="480" spans="2:3" ht="15">
      <c r="B480" s="63"/>
      <c r="C480" s="63"/>
    </row>
    <row r="481" spans="2:3" ht="15">
      <c r="B481" s="63"/>
      <c r="C481" s="63"/>
    </row>
    <row r="482" spans="2:3" ht="15">
      <c r="B482" s="63"/>
      <c r="C482" s="63"/>
    </row>
    <row r="483" spans="2:3" ht="15">
      <c r="B483" s="63"/>
      <c r="C483" s="63"/>
    </row>
    <row r="484" spans="2:3" ht="15">
      <c r="B484" s="63"/>
      <c r="C484" s="63"/>
    </row>
    <row r="485" spans="2:3" ht="15">
      <c r="B485" s="63"/>
      <c r="C485" s="63"/>
    </row>
    <row r="486" spans="2:3" ht="15">
      <c r="B486" s="63"/>
      <c r="C486" s="63"/>
    </row>
    <row r="487" spans="2:3" ht="15">
      <c r="B487" s="63"/>
      <c r="C487" s="63"/>
    </row>
    <row r="488" spans="2:3" ht="15">
      <c r="B488" s="63"/>
      <c r="C488" s="63"/>
    </row>
    <row r="489" spans="2:3" ht="15">
      <c r="B489" s="63"/>
      <c r="C489" s="63"/>
    </row>
    <row r="490" spans="2:3" ht="15">
      <c r="B490" s="63"/>
      <c r="C490" s="63"/>
    </row>
    <row r="491" spans="2:3" ht="15">
      <c r="B491" s="63"/>
      <c r="C491" s="63"/>
    </row>
    <row r="492" spans="2:3" ht="15">
      <c r="B492" s="63"/>
      <c r="C492" s="63"/>
    </row>
    <row r="493" spans="2:3" ht="15">
      <c r="B493" s="63"/>
      <c r="C493" s="63"/>
    </row>
    <row r="494" spans="2:3" ht="15">
      <c r="B494" s="63"/>
      <c r="C494" s="63"/>
    </row>
    <row r="495" spans="2:3" ht="15">
      <c r="B495" s="63"/>
      <c r="C495" s="63"/>
    </row>
    <row r="496" spans="2:3" ht="15">
      <c r="B496" s="63"/>
      <c r="C496" s="63"/>
    </row>
    <row r="497" spans="2:3" ht="15">
      <c r="B497" s="63"/>
      <c r="C497" s="63"/>
    </row>
    <row r="498" spans="2:3" ht="15">
      <c r="B498" s="63"/>
      <c r="C498" s="63"/>
    </row>
    <row r="499" spans="2:3" ht="15">
      <c r="B499" s="63"/>
      <c r="C499" s="63"/>
    </row>
    <row r="500" spans="2:3" ht="15">
      <c r="B500" s="63"/>
      <c r="C500" s="63"/>
    </row>
    <row r="501" spans="2:3" ht="15">
      <c r="B501" s="63"/>
      <c r="C501" s="63"/>
    </row>
    <row r="502" spans="2:3" ht="15">
      <c r="B502" s="63"/>
      <c r="C502" s="63"/>
    </row>
    <row r="503" spans="2:3" ht="15">
      <c r="B503" s="63"/>
      <c r="C503" s="63"/>
    </row>
    <row r="504" spans="2:3" ht="15">
      <c r="B504" s="63"/>
      <c r="C504" s="63"/>
    </row>
    <row r="505" spans="2:3" ht="15">
      <c r="B505" s="63"/>
      <c r="C505" s="63"/>
    </row>
    <row r="506" spans="2:3" ht="15">
      <c r="B506" s="63"/>
      <c r="C506" s="63"/>
    </row>
    <row r="507" spans="2:3" ht="15">
      <c r="B507" s="63"/>
      <c r="C507" s="63"/>
    </row>
    <row r="508" spans="2:3" ht="15">
      <c r="B508" s="63"/>
      <c r="C508" s="63"/>
    </row>
    <row r="509" spans="2:3" ht="15">
      <c r="B509" s="63"/>
      <c r="C509" s="63"/>
    </row>
    <row r="510" spans="2:3" ht="15">
      <c r="B510" s="63"/>
      <c r="C510" s="63"/>
    </row>
    <row r="511" spans="2:3" ht="15">
      <c r="B511" s="63"/>
      <c r="C511" s="63"/>
    </row>
    <row r="512" spans="2:3" ht="15">
      <c r="B512" s="63"/>
      <c r="C512" s="63"/>
    </row>
    <row r="513" spans="2:3" ht="15">
      <c r="B513" s="63"/>
      <c r="C513" s="63"/>
    </row>
    <row r="514" spans="2:3" ht="15">
      <c r="B514" s="63"/>
      <c r="C514" s="63"/>
    </row>
    <row r="515" spans="2:3" ht="15">
      <c r="B515" s="63"/>
      <c r="C515" s="63"/>
    </row>
    <row r="516" spans="2:3" ht="15">
      <c r="B516" s="63"/>
      <c r="C516" s="63"/>
    </row>
    <row r="517" spans="2:3" ht="15">
      <c r="B517" s="63"/>
      <c r="C517" s="63"/>
    </row>
    <row r="518" spans="2:3" ht="15">
      <c r="B518" s="63"/>
      <c r="C518" s="63"/>
    </row>
    <row r="519" spans="2:3" ht="15">
      <c r="B519" s="63"/>
      <c r="C519" s="63"/>
    </row>
    <row r="520" spans="2:3" ht="15">
      <c r="B520" s="63"/>
      <c r="C520" s="63"/>
    </row>
    <row r="521" spans="2:3" ht="15">
      <c r="B521" s="63"/>
      <c r="C521" s="63"/>
    </row>
    <row r="522" spans="2:3" ht="15">
      <c r="B522" s="63"/>
      <c r="C522" s="63"/>
    </row>
    <row r="523" spans="2:3" ht="15">
      <c r="B523" s="63"/>
      <c r="C523" s="63"/>
    </row>
    <row r="524" spans="2:3" ht="15">
      <c r="B524" s="63"/>
      <c r="C524" s="63"/>
    </row>
    <row r="525" spans="2:3" ht="15">
      <c r="B525" s="63"/>
      <c r="C525" s="63"/>
    </row>
    <row r="526" spans="2:3" ht="15">
      <c r="B526" s="63"/>
      <c r="C526" s="63"/>
    </row>
    <row r="527" spans="2:3" ht="15">
      <c r="B527" s="63"/>
      <c r="C527" s="63"/>
    </row>
    <row r="528" spans="2:3" ht="15">
      <c r="B528" s="63"/>
      <c r="C528" s="63"/>
    </row>
    <row r="529" spans="2:3" ht="15">
      <c r="B529" s="63"/>
      <c r="C529" s="63"/>
    </row>
    <row r="530" spans="2:3" ht="15">
      <c r="B530" s="63"/>
      <c r="C530" s="63"/>
    </row>
    <row r="531" spans="2:3" ht="15">
      <c r="B531" s="63"/>
      <c r="C531" s="63"/>
    </row>
    <row r="532" spans="2:3" ht="15">
      <c r="B532" s="63"/>
      <c r="C532" s="63"/>
    </row>
    <row r="533" spans="2:3" ht="15">
      <c r="B533" s="63"/>
      <c r="C533" s="63"/>
    </row>
    <row r="534" spans="2:3" ht="15">
      <c r="B534" s="63"/>
      <c r="C534" s="63"/>
    </row>
    <row r="535" spans="2:3" ht="15">
      <c r="B535" s="63"/>
      <c r="C535" s="63"/>
    </row>
    <row r="536" spans="2:3" ht="15">
      <c r="B536" s="63"/>
      <c r="C536" s="63"/>
    </row>
    <row r="537" spans="2:3" ht="15">
      <c r="B537" s="63"/>
      <c r="C537" s="63"/>
    </row>
    <row r="538" spans="2:3" ht="15">
      <c r="B538" s="63"/>
      <c r="C538" s="63"/>
    </row>
    <row r="539" spans="2:3" ht="15">
      <c r="B539" s="63"/>
      <c r="C539" s="63"/>
    </row>
    <row r="540" spans="2:3" ht="15">
      <c r="B540" s="63"/>
      <c r="C540" s="63"/>
    </row>
    <row r="541" spans="2:3" ht="15">
      <c r="B541" s="63"/>
      <c r="C541" s="63"/>
    </row>
    <row r="542" spans="2:3" ht="15">
      <c r="B542" s="63"/>
      <c r="C542" s="63"/>
    </row>
    <row r="543" spans="2:3" ht="15">
      <c r="B543" s="63"/>
      <c r="C543" s="63"/>
    </row>
    <row r="544" spans="2:3" ht="15">
      <c r="B544" s="63"/>
      <c r="C544" s="63"/>
    </row>
    <row r="545" spans="2:3" ht="15">
      <c r="B545" s="63"/>
      <c r="C545" s="63"/>
    </row>
    <row r="546" spans="2:3" ht="15">
      <c r="B546" s="63"/>
      <c r="C546" s="63"/>
    </row>
    <row r="547" spans="2:3" ht="15">
      <c r="B547" s="63"/>
      <c r="C547" s="63"/>
    </row>
    <row r="548" spans="2:3" ht="15">
      <c r="B548" s="63"/>
      <c r="C548" s="63"/>
    </row>
    <row r="549" spans="2:3" ht="15">
      <c r="B549" s="63"/>
      <c r="C549" s="63"/>
    </row>
    <row r="550" spans="2:3" ht="15">
      <c r="B550" s="63"/>
      <c r="C550" s="63"/>
    </row>
    <row r="551" spans="2:3" ht="15">
      <c r="B551" s="63"/>
      <c r="C551" s="63"/>
    </row>
    <row r="552" spans="2:3" ht="15">
      <c r="B552" s="63"/>
      <c r="C552" s="63"/>
    </row>
    <row r="553" spans="2:3" ht="15">
      <c r="B553" s="63"/>
      <c r="C553" s="63"/>
    </row>
    <row r="554" spans="2:3" ht="15">
      <c r="B554" s="63"/>
      <c r="C554" s="63"/>
    </row>
    <row r="555" spans="2:3" ht="15">
      <c r="B555" s="63"/>
      <c r="C555" s="63"/>
    </row>
    <row r="556" spans="2:3" ht="15">
      <c r="B556" s="63"/>
      <c r="C556" s="63"/>
    </row>
    <row r="557" spans="2:3" ht="15">
      <c r="B557" s="63"/>
      <c r="C557" s="63"/>
    </row>
    <row r="558" spans="2:3" ht="15">
      <c r="B558" s="63"/>
      <c r="C558" s="63"/>
    </row>
    <row r="559" spans="2:3" ht="15">
      <c r="B559" s="63"/>
      <c r="C559" s="63"/>
    </row>
    <row r="560" spans="2:3" ht="15">
      <c r="B560" s="63"/>
      <c r="C560" s="63"/>
    </row>
    <row r="561" spans="2:3" ht="15">
      <c r="B561" s="63"/>
      <c r="C561" s="63"/>
    </row>
    <row r="562" spans="2:3" ht="15">
      <c r="B562" s="63"/>
      <c r="C562" s="63"/>
    </row>
    <row r="563" spans="2:3" ht="15">
      <c r="B563" s="63"/>
      <c r="C563" s="63"/>
    </row>
    <row r="564" spans="2:3" ht="15">
      <c r="B564" s="63"/>
      <c r="C564" s="63"/>
    </row>
    <row r="565" spans="2:3" ht="15">
      <c r="B565" s="63"/>
      <c r="C565" s="63"/>
    </row>
    <row r="566" spans="2:3" ht="15">
      <c r="B566" s="63"/>
      <c r="C566" s="63"/>
    </row>
    <row r="567" spans="2:3" ht="15">
      <c r="B567" s="63"/>
      <c r="C567" s="63"/>
    </row>
    <row r="568" spans="2:3" ht="15">
      <c r="B568" s="63"/>
      <c r="C568" s="63"/>
    </row>
    <row r="569" spans="2:3" ht="15">
      <c r="B569" s="63"/>
      <c r="C569" s="63"/>
    </row>
    <row r="570" spans="2:3" ht="15">
      <c r="B570" s="63"/>
      <c r="C570" s="63"/>
    </row>
    <row r="571" spans="2:3" ht="15">
      <c r="B571" s="63"/>
      <c r="C571" s="63"/>
    </row>
    <row r="572" spans="2:3" ht="15">
      <c r="B572" s="63"/>
      <c r="C572" s="63"/>
    </row>
    <row r="573" spans="2:3" ht="15">
      <c r="B573" s="63"/>
      <c r="C573" s="63"/>
    </row>
    <row r="574" spans="2:3" ht="15">
      <c r="B574" s="63"/>
      <c r="C574" s="63"/>
    </row>
    <row r="575" spans="2:3" ht="15">
      <c r="B575" s="63"/>
      <c r="C575" s="63"/>
    </row>
    <row r="576" spans="2:3" ht="15">
      <c r="B576" s="63"/>
      <c r="C576" s="63"/>
    </row>
  </sheetData>
  <sheetProtection/>
  <mergeCells count="6">
    <mergeCell ref="AB1:AK1"/>
    <mergeCell ref="P1:Y1"/>
    <mergeCell ref="D1:M1"/>
    <mergeCell ref="AN1:AW1"/>
    <mergeCell ref="AZ1:BI1"/>
    <mergeCell ref="BL1:BU1"/>
  </mergeCells>
  <conditionalFormatting sqref="C2:C132">
    <cfRule type="colorScale" priority="1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K548"/>
  <sheetViews>
    <sheetView zoomScale="70" zoomScaleNormal="70" zoomScalePageLayoutView="0" workbookViewId="0" topLeftCell="A1">
      <pane xSplit="3" ySplit="1" topLeftCell="D61" activePane="bottomRight" state="frozen"/>
      <selection pane="topLeft" activeCell="A1" sqref="A1"/>
      <selection pane="topRight" activeCell="H1" sqref="H1"/>
      <selection pane="bottomLeft" activeCell="A15" sqref="A15"/>
      <selection pane="bottomRight" activeCell="A17" sqref="A17:IV17"/>
    </sheetView>
  </sheetViews>
  <sheetFormatPr defaultColWidth="9.140625" defaultRowHeight="15"/>
  <cols>
    <col min="1" max="1" width="10.7109375" style="135" bestFit="1" customWidth="1"/>
    <col min="2" max="2" width="11.7109375" style="138" bestFit="1" customWidth="1"/>
    <col min="3" max="3" width="19.8515625" style="138" bestFit="1" customWidth="1"/>
    <col min="4" max="4" width="25.7109375" style="137" bestFit="1" customWidth="1"/>
    <col min="5" max="5" width="16.57421875" style="84" bestFit="1" customWidth="1"/>
    <col min="6" max="6" width="18.28125" style="84" bestFit="1" customWidth="1"/>
    <col min="7" max="7" width="14.140625" style="84" bestFit="1" customWidth="1"/>
    <col min="8" max="8" width="16.140625" style="84" bestFit="1" customWidth="1"/>
    <col min="9" max="9" width="11.421875" style="84" bestFit="1" customWidth="1"/>
    <col min="10" max="10" width="13.8515625" style="137" bestFit="1" customWidth="1"/>
    <col min="11" max="11" width="27.28125" style="137" bestFit="1" customWidth="1"/>
    <col min="12" max="12" width="14.7109375" style="84" bestFit="1" customWidth="1"/>
    <col min="13" max="13" width="9.8515625" style="84" bestFit="1" customWidth="1"/>
    <col min="14" max="14" width="9.00390625" style="112" bestFit="1" customWidth="1"/>
    <col min="15" max="15" width="6.421875" style="84" bestFit="1" customWidth="1"/>
    <col min="16" max="16" width="20.8515625" style="84" bestFit="1" customWidth="1"/>
    <col min="17" max="26" width="5.57421875" style="84" bestFit="1" customWidth="1"/>
    <col min="27" max="28" width="7.7109375" style="84" bestFit="1" customWidth="1"/>
    <col min="29" max="38" width="4.57421875" style="84" bestFit="1" customWidth="1"/>
    <col min="39" max="40" width="7.7109375" style="84" bestFit="1" customWidth="1"/>
    <col min="41" max="50" width="4.57421875" style="84" bestFit="1" customWidth="1"/>
    <col min="51" max="52" width="7.7109375" style="84" bestFit="1" customWidth="1"/>
    <col min="53" max="62" width="4.57421875" style="84" bestFit="1" customWidth="1"/>
    <col min="63" max="64" width="7.7109375" style="84" bestFit="1" customWidth="1"/>
    <col min="65" max="74" width="4.57421875" style="84" bestFit="1" customWidth="1"/>
    <col min="75" max="76" width="7.7109375" style="84" bestFit="1" customWidth="1"/>
    <col min="77" max="86" width="4.57421875" style="84" bestFit="1" customWidth="1"/>
    <col min="87" max="88" width="7.7109375" style="84" bestFit="1" customWidth="1"/>
    <col min="89" max="89" width="23.140625" style="84" bestFit="1" customWidth="1"/>
    <col min="90" max="16384" width="9.140625" style="84" customWidth="1"/>
  </cols>
  <sheetData>
    <row r="1" spans="1:89" ht="15.75" thickBot="1">
      <c r="A1" s="68" t="s">
        <v>123</v>
      </c>
      <c r="B1" s="68" t="s">
        <v>124</v>
      </c>
      <c r="C1" s="69" t="s">
        <v>125</v>
      </c>
      <c r="D1" s="153" t="s">
        <v>457</v>
      </c>
      <c r="E1" s="142" t="s">
        <v>458</v>
      </c>
      <c r="F1" s="142" t="s">
        <v>459</v>
      </c>
      <c r="G1" s="142" t="s">
        <v>460</v>
      </c>
      <c r="H1" s="142" t="s">
        <v>461</v>
      </c>
      <c r="I1" s="142" t="s">
        <v>462</v>
      </c>
      <c r="J1" s="141" t="s">
        <v>463</v>
      </c>
      <c r="K1" s="81" t="s">
        <v>464</v>
      </c>
      <c r="L1" s="81" t="s">
        <v>468</v>
      </c>
      <c r="M1" s="81" t="s">
        <v>469</v>
      </c>
      <c r="N1" s="81" t="s">
        <v>470</v>
      </c>
      <c r="O1" s="81" t="s">
        <v>471</v>
      </c>
      <c r="P1" s="81" t="s">
        <v>472</v>
      </c>
      <c r="Q1" s="367" t="s">
        <v>107</v>
      </c>
      <c r="R1" s="368"/>
      <c r="S1" s="368"/>
      <c r="T1" s="368"/>
      <c r="U1" s="368"/>
      <c r="V1" s="368"/>
      <c r="W1" s="368"/>
      <c r="X1" s="368"/>
      <c r="Y1" s="368"/>
      <c r="Z1" s="368"/>
      <c r="AA1" s="169" t="s">
        <v>466</v>
      </c>
      <c r="AB1" s="168" t="s">
        <v>467</v>
      </c>
      <c r="AC1" s="367" t="s">
        <v>105</v>
      </c>
      <c r="AD1" s="368"/>
      <c r="AE1" s="368"/>
      <c r="AF1" s="368"/>
      <c r="AG1" s="368"/>
      <c r="AH1" s="368"/>
      <c r="AI1" s="368"/>
      <c r="AJ1" s="368"/>
      <c r="AK1" s="368"/>
      <c r="AL1" s="368"/>
      <c r="AM1" s="169" t="s">
        <v>466</v>
      </c>
      <c r="AN1" s="168" t="s">
        <v>467</v>
      </c>
      <c r="AO1" s="367" t="s">
        <v>96</v>
      </c>
      <c r="AP1" s="368"/>
      <c r="AQ1" s="368"/>
      <c r="AR1" s="368"/>
      <c r="AS1" s="368"/>
      <c r="AT1" s="368"/>
      <c r="AU1" s="368"/>
      <c r="AV1" s="368"/>
      <c r="AW1" s="368"/>
      <c r="AX1" s="368"/>
      <c r="AY1" s="169" t="s">
        <v>466</v>
      </c>
      <c r="AZ1" s="168" t="s">
        <v>467</v>
      </c>
      <c r="BA1" s="369" t="s">
        <v>115</v>
      </c>
      <c r="BB1" s="370"/>
      <c r="BC1" s="370"/>
      <c r="BD1" s="370"/>
      <c r="BE1" s="370"/>
      <c r="BF1" s="370"/>
      <c r="BG1" s="370"/>
      <c r="BH1" s="370"/>
      <c r="BI1" s="370"/>
      <c r="BJ1" s="370"/>
      <c r="BK1" s="169" t="s">
        <v>466</v>
      </c>
      <c r="BL1" s="168" t="s">
        <v>467</v>
      </c>
      <c r="BM1" s="369" t="s">
        <v>114</v>
      </c>
      <c r="BN1" s="370"/>
      <c r="BO1" s="370"/>
      <c r="BP1" s="370"/>
      <c r="BQ1" s="370"/>
      <c r="BR1" s="370"/>
      <c r="BS1" s="370"/>
      <c r="BT1" s="370"/>
      <c r="BU1" s="370"/>
      <c r="BV1" s="370"/>
      <c r="BW1" s="169" t="s">
        <v>466</v>
      </c>
      <c r="BX1" s="168" t="s">
        <v>467</v>
      </c>
      <c r="BY1" s="371" t="s">
        <v>95</v>
      </c>
      <c r="BZ1" s="372"/>
      <c r="CA1" s="372"/>
      <c r="CB1" s="372"/>
      <c r="CC1" s="372"/>
      <c r="CD1" s="372"/>
      <c r="CE1" s="372"/>
      <c r="CF1" s="372"/>
      <c r="CG1" s="372"/>
      <c r="CH1" s="372"/>
      <c r="CI1" s="169" t="s">
        <v>466</v>
      </c>
      <c r="CJ1" s="168" t="s">
        <v>467</v>
      </c>
      <c r="CK1" s="67" t="s">
        <v>94</v>
      </c>
    </row>
    <row r="2" spans="1:89" ht="15">
      <c r="A2" s="85" t="s">
        <v>126</v>
      </c>
      <c r="B2" s="127">
        <v>13</v>
      </c>
      <c r="C2" s="128" t="s">
        <v>127</v>
      </c>
      <c r="D2" s="139">
        <v>25.242</v>
      </c>
      <c r="E2" s="129">
        <v>1694</v>
      </c>
      <c r="F2" s="129">
        <v>1351</v>
      </c>
      <c r="G2" s="129">
        <v>343</v>
      </c>
      <c r="H2" s="129">
        <v>2821</v>
      </c>
      <c r="I2" s="129">
        <v>1127</v>
      </c>
      <c r="J2" s="130">
        <v>6.2</v>
      </c>
      <c r="K2" s="130">
        <v>67.45</v>
      </c>
      <c r="L2" s="130" t="s">
        <v>514</v>
      </c>
      <c r="M2" s="130" t="s">
        <v>516</v>
      </c>
      <c r="N2" s="211">
        <v>7</v>
      </c>
      <c r="O2" s="130" t="s">
        <v>541</v>
      </c>
      <c r="P2" s="130" t="s">
        <v>518</v>
      </c>
      <c r="Q2" s="38">
        <v>10.31</v>
      </c>
      <c r="R2" s="40">
        <v>9.37</v>
      </c>
      <c r="S2" s="40">
        <v>9.69</v>
      </c>
      <c r="T2" s="40">
        <v>9.69</v>
      </c>
      <c r="U2" s="40">
        <v>9.6</v>
      </c>
      <c r="V2" s="40">
        <v>10.36</v>
      </c>
      <c r="W2" s="40">
        <v>9.64</v>
      </c>
      <c r="X2" s="40">
        <v>10.85</v>
      </c>
      <c r="Y2" s="40">
        <v>9.78</v>
      </c>
      <c r="Z2" s="120">
        <v>9.88</v>
      </c>
      <c r="AA2" s="170">
        <v>9.916999999999998</v>
      </c>
      <c r="AB2" s="41">
        <v>0.4497913096339966</v>
      </c>
      <c r="AC2" s="38">
        <v>2.82</v>
      </c>
      <c r="AD2" s="119">
        <v>2.76</v>
      </c>
      <c r="AE2" s="40">
        <v>3</v>
      </c>
      <c r="AF2" s="40">
        <v>2.8</v>
      </c>
      <c r="AG2" s="40">
        <v>2.75</v>
      </c>
      <c r="AH2" s="40">
        <v>2.93</v>
      </c>
      <c r="AI2" s="40">
        <v>2.79</v>
      </c>
      <c r="AJ2" s="40">
        <v>2.72</v>
      </c>
      <c r="AK2" s="40">
        <v>2.86</v>
      </c>
      <c r="AL2" s="120">
        <v>2.42</v>
      </c>
      <c r="AM2" s="170">
        <v>2.7849999999999993</v>
      </c>
      <c r="AN2" s="41">
        <v>0.15407429665226643</v>
      </c>
      <c r="AO2" s="38">
        <v>3.6560283687943267</v>
      </c>
      <c r="AP2" s="40">
        <v>3.3949275362318843</v>
      </c>
      <c r="AQ2" s="40">
        <v>3.23</v>
      </c>
      <c r="AR2" s="40">
        <v>3.460714285714286</v>
      </c>
      <c r="AS2" s="40">
        <v>3.4909090909090907</v>
      </c>
      <c r="AT2" s="40">
        <v>3.5358361774744025</v>
      </c>
      <c r="AU2" s="40">
        <v>3.4551971326164876</v>
      </c>
      <c r="AV2" s="40">
        <v>3.9889705882352935</v>
      </c>
      <c r="AW2" s="40">
        <v>3.4195804195804196</v>
      </c>
      <c r="AX2" s="120">
        <v>4.082644628099174</v>
      </c>
      <c r="AY2" s="170">
        <v>3.571480822765536</v>
      </c>
      <c r="AZ2" s="41">
        <v>0.26815042265328765</v>
      </c>
      <c r="BA2" s="38">
        <v>6.66</v>
      </c>
      <c r="BB2" s="39">
        <v>7.11</v>
      </c>
      <c r="BC2" s="39">
        <v>6.42</v>
      </c>
      <c r="BD2" s="39">
        <v>7.04</v>
      </c>
      <c r="BE2" s="39">
        <v>7.09</v>
      </c>
      <c r="BF2" s="39">
        <v>7.06</v>
      </c>
      <c r="BG2" s="39">
        <v>6.68</v>
      </c>
      <c r="BH2" s="39">
        <v>6.59</v>
      </c>
      <c r="BI2" s="40">
        <v>6.93</v>
      </c>
      <c r="BJ2" s="120">
        <v>6.82</v>
      </c>
      <c r="BK2" s="170">
        <v>6.839999999999999</v>
      </c>
      <c r="BL2" s="41">
        <v>0.24248711305966955</v>
      </c>
      <c r="BM2" s="38">
        <v>2.27</v>
      </c>
      <c r="BN2" s="39">
        <v>2.35</v>
      </c>
      <c r="BO2" s="39">
        <v>2.16</v>
      </c>
      <c r="BP2" s="39">
        <v>2.32</v>
      </c>
      <c r="BQ2" s="39">
        <v>2.29</v>
      </c>
      <c r="BR2" s="39">
        <v>2.18</v>
      </c>
      <c r="BS2" s="39">
        <v>2.26</v>
      </c>
      <c r="BT2" s="39">
        <v>2.28</v>
      </c>
      <c r="BU2" s="40">
        <v>2.06</v>
      </c>
      <c r="BV2" s="120">
        <v>2.33</v>
      </c>
      <c r="BW2" s="170">
        <v>2.25</v>
      </c>
      <c r="BX2" s="41">
        <v>0.0903081145609601</v>
      </c>
      <c r="BY2" s="38">
        <v>2.933920704845815</v>
      </c>
      <c r="BZ2" s="40">
        <v>3.025531914893617</v>
      </c>
      <c r="CA2" s="40">
        <v>2.972222222222222</v>
      </c>
      <c r="CB2" s="40">
        <v>3.03448275862069</v>
      </c>
      <c r="CC2" s="40">
        <v>3.096069868995633</v>
      </c>
      <c r="CD2" s="40">
        <v>3.2385321100917426</v>
      </c>
      <c r="CE2" s="40">
        <v>2.9557522123893807</v>
      </c>
      <c r="CF2" s="40">
        <v>2.8903508771929824</v>
      </c>
      <c r="CG2" s="40">
        <v>3.3640776699029122</v>
      </c>
      <c r="CH2" s="120">
        <v>2.927038626609442</v>
      </c>
      <c r="CI2" s="170">
        <v>3.043797896576444</v>
      </c>
      <c r="CJ2" s="41">
        <v>0.15120999228621546</v>
      </c>
      <c r="CK2" s="118">
        <v>27.4</v>
      </c>
    </row>
    <row r="3" spans="1:89" ht="15">
      <c r="A3" s="87" t="s">
        <v>130</v>
      </c>
      <c r="B3" s="131">
        <v>41</v>
      </c>
      <c r="C3" s="132" t="s">
        <v>131</v>
      </c>
      <c r="D3" s="140">
        <v>18.445</v>
      </c>
      <c r="E3" s="133">
        <v>2777</v>
      </c>
      <c r="F3" s="133">
        <v>2077</v>
      </c>
      <c r="G3" s="133">
        <v>700</v>
      </c>
      <c r="H3" s="133">
        <v>3452</v>
      </c>
      <c r="I3" s="133">
        <v>675</v>
      </c>
      <c r="J3" s="134">
        <v>6.6</v>
      </c>
      <c r="K3" s="134">
        <v>68.9</v>
      </c>
      <c r="L3" s="134" t="s">
        <v>447</v>
      </c>
      <c r="M3" s="134" t="s">
        <v>517</v>
      </c>
      <c r="N3" s="212">
        <v>7</v>
      </c>
      <c r="O3" s="134" t="s">
        <v>541</v>
      </c>
      <c r="P3" s="134" t="s">
        <v>518</v>
      </c>
      <c r="Q3" s="33">
        <v>8.05</v>
      </c>
      <c r="R3" s="36">
        <v>8.45</v>
      </c>
      <c r="S3" s="36">
        <v>8.86</v>
      </c>
      <c r="T3" s="36">
        <v>7.99</v>
      </c>
      <c r="U3" s="36">
        <v>8.08</v>
      </c>
      <c r="V3" s="36">
        <v>8.67</v>
      </c>
      <c r="W3" s="36">
        <v>8.3</v>
      </c>
      <c r="X3" s="36">
        <v>8.28</v>
      </c>
      <c r="Y3" s="36">
        <v>8.74</v>
      </c>
      <c r="Z3" s="166">
        <v>8</v>
      </c>
      <c r="AA3" s="171">
        <v>8.342</v>
      </c>
      <c r="AB3" s="42">
        <v>0.3242701205956255</v>
      </c>
      <c r="AC3" s="35">
        <v>3.55</v>
      </c>
      <c r="AD3" s="36">
        <v>3.53</v>
      </c>
      <c r="AE3" s="36">
        <v>3.62</v>
      </c>
      <c r="AF3" s="36">
        <v>3.25</v>
      </c>
      <c r="AG3" s="36">
        <v>3.18</v>
      </c>
      <c r="AH3" s="36">
        <v>3.59</v>
      </c>
      <c r="AI3" s="36">
        <v>3.5</v>
      </c>
      <c r="AJ3" s="36">
        <v>3.24</v>
      </c>
      <c r="AK3" s="36">
        <v>3.57</v>
      </c>
      <c r="AL3" s="166">
        <v>2.92</v>
      </c>
      <c r="AM3" s="171">
        <v>3.3950000000000005</v>
      </c>
      <c r="AN3" s="42">
        <v>0.23320234418489946</v>
      </c>
      <c r="AO3" s="35">
        <v>2.2676056338028174</v>
      </c>
      <c r="AP3" s="36">
        <v>2.393767705382436</v>
      </c>
      <c r="AQ3" s="36">
        <v>2.4475138121546958</v>
      </c>
      <c r="AR3" s="36">
        <v>2.4584615384615387</v>
      </c>
      <c r="AS3" s="36">
        <v>2.540880503144654</v>
      </c>
      <c r="AT3" s="36">
        <v>2.415041782729805</v>
      </c>
      <c r="AU3" s="36">
        <v>2.3714285714285714</v>
      </c>
      <c r="AV3" s="36">
        <v>2.5555555555555554</v>
      </c>
      <c r="AW3" s="36">
        <v>2.4481792717086837</v>
      </c>
      <c r="AX3" s="166">
        <v>2.73972602739726</v>
      </c>
      <c r="AY3" s="171">
        <v>2.4638160401766016</v>
      </c>
      <c r="AZ3" s="42">
        <v>0.12707827788230922</v>
      </c>
      <c r="BA3" s="35">
        <v>6</v>
      </c>
      <c r="BB3" s="37">
        <v>5.82</v>
      </c>
      <c r="BC3" s="37">
        <v>5.64</v>
      </c>
      <c r="BD3" s="37">
        <v>5.61</v>
      </c>
      <c r="BE3" s="37">
        <v>5.85</v>
      </c>
      <c r="BF3" s="37">
        <v>5.34</v>
      </c>
      <c r="BG3" s="37">
        <v>5.68</v>
      </c>
      <c r="BH3" s="37">
        <v>5.53</v>
      </c>
      <c r="BI3" s="36">
        <v>5.31</v>
      </c>
      <c r="BJ3" s="166">
        <v>5.99</v>
      </c>
      <c r="BK3" s="171">
        <v>5.677000000000001</v>
      </c>
      <c r="BL3" s="42">
        <v>0.2423060507337992</v>
      </c>
      <c r="BM3" s="35">
        <v>2.72</v>
      </c>
      <c r="BN3" s="37">
        <v>2.62</v>
      </c>
      <c r="BO3" s="37">
        <v>2.62</v>
      </c>
      <c r="BP3" s="37">
        <v>2.68</v>
      </c>
      <c r="BQ3" s="37">
        <v>2.72</v>
      </c>
      <c r="BR3" s="37">
        <v>3.04</v>
      </c>
      <c r="BS3" s="37">
        <v>2.44</v>
      </c>
      <c r="BT3" s="37">
        <v>2.49</v>
      </c>
      <c r="BU3" s="36">
        <v>2.66</v>
      </c>
      <c r="BV3" s="166">
        <v>2.65</v>
      </c>
      <c r="BW3" s="171">
        <v>2.6640000000000006</v>
      </c>
      <c r="BX3" s="42">
        <v>0.16070677231113553</v>
      </c>
      <c r="BY3" s="35">
        <v>2.205882352941176</v>
      </c>
      <c r="BZ3" s="36">
        <v>2.2213740458015265</v>
      </c>
      <c r="CA3" s="36">
        <v>2.1526717557251906</v>
      </c>
      <c r="CB3" s="36">
        <v>2.093283582089552</v>
      </c>
      <c r="CC3" s="36">
        <v>2.1507352941176467</v>
      </c>
      <c r="CD3" s="36">
        <v>1.756578947368421</v>
      </c>
      <c r="CE3" s="36">
        <v>2.3278688524590163</v>
      </c>
      <c r="CF3" s="36">
        <v>2.2208835341365463</v>
      </c>
      <c r="CG3" s="36">
        <v>1.996240601503759</v>
      </c>
      <c r="CH3" s="166">
        <v>2.260377358490566</v>
      </c>
      <c r="CI3" s="171">
        <v>2.13858963246334</v>
      </c>
      <c r="CJ3" s="42">
        <v>0.16241462733167772</v>
      </c>
      <c r="CK3" s="9">
        <v>32.34</v>
      </c>
    </row>
    <row r="4" spans="1:89" ht="15">
      <c r="A4" s="87" t="s">
        <v>132</v>
      </c>
      <c r="B4" s="131">
        <v>45</v>
      </c>
      <c r="C4" s="132" t="s">
        <v>133</v>
      </c>
      <c r="D4" s="140">
        <v>17.553</v>
      </c>
      <c r="E4" s="133">
        <v>2880</v>
      </c>
      <c r="F4" s="133">
        <v>2248</v>
      </c>
      <c r="G4" s="133">
        <v>632</v>
      </c>
      <c r="H4" s="133">
        <v>3470</v>
      </c>
      <c r="I4" s="133">
        <v>590</v>
      </c>
      <c r="J4" s="134">
        <v>6.8</v>
      </c>
      <c r="K4" s="134">
        <v>69.7</v>
      </c>
      <c r="L4" s="134" t="s">
        <v>514</v>
      </c>
      <c r="M4" s="134" t="s">
        <v>516</v>
      </c>
      <c r="N4" s="212">
        <v>7</v>
      </c>
      <c r="O4" s="134" t="s">
        <v>541</v>
      </c>
      <c r="P4" s="134" t="s">
        <v>518</v>
      </c>
      <c r="Q4" s="33">
        <v>10.29</v>
      </c>
      <c r="R4" s="34">
        <v>9.79</v>
      </c>
      <c r="S4" s="34">
        <v>10.44</v>
      </c>
      <c r="T4" s="34">
        <v>9.48</v>
      </c>
      <c r="U4" s="34">
        <v>9.88</v>
      </c>
      <c r="V4" s="34">
        <v>9.87</v>
      </c>
      <c r="W4" s="34">
        <v>9.72</v>
      </c>
      <c r="X4" s="34">
        <v>9.41</v>
      </c>
      <c r="Y4" s="34">
        <v>9.76</v>
      </c>
      <c r="Z4" s="167">
        <v>9.16</v>
      </c>
      <c r="AA4" s="172">
        <v>9.78</v>
      </c>
      <c r="AB4" s="43">
        <v>0.38430312110218134</v>
      </c>
      <c r="AC4" s="33">
        <v>3.34</v>
      </c>
      <c r="AD4" s="34">
        <v>3.44</v>
      </c>
      <c r="AE4" s="34">
        <v>3.55</v>
      </c>
      <c r="AF4" s="34">
        <v>3.26</v>
      </c>
      <c r="AG4" s="34">
        <v>2.9</v>
      </c>
      <c r="AH4" s="34">
        <v>3.38</v>
      </c>
      <c r="AI4" s="34">
        <v>3.2</v>
      </c>
      <c r="AJ4" s="34">
        <v>3.35</v>
      </c>
      <c r="AK4" s="34">
        <v>3.41</v>
      </c>
      <c r="AL4" s="167">
        <v>3.15</v>
      </c>
      <c r="AM4" s="172">
        <v>3.2979999999999996</v>
      </c>
      <c r="AN4" s="43">
        <v>0.18219647514581305</v>
      </c>
      <c r="AO4" s="33">
        <v>3.0808383233532934</v>
      </c>
      <c r="AP4" s="34">
        <v>2.8459302325581395</v>
      </c>
      <c r="AQ4" s="34">
        <v>2.9408450704225353</v>
      </c>
      <c r="AR4" s="34">
        <v>2.9079754601227</v>
      </c>
      <c r="AS4" s="34">
        <v>3.4068965517241385</v>
      </c>
      <c r="AT4" s="34">
        <v>2.920118343195266</v>
      </c>
      <c r="AU4" s="34">
        <v>3.0375</v>
      </c>
      <c r="AV4" s="34">
        <v>2.808955223880597</v>
      </c>
      <c r="AW4" s="34">
        <v>2.8621700879765393</v>
      </c>
      <c r="AX4" s="167">
        <v>2.9079365079365083</v>
      </c>
      <c r="AY4" s="172">
        <v>2.9719165801169716</v>
      </c>
      <c r="AZ4" s="43">
        <v>0.17374194634334003</v>
      </c>
      <c r="BA4" s="33">
        <v>6.5</v>
      </c>
      <c r="BB4" s="113">
        <v>6.93</v>
      </c>
      <c r="BC4" s="113">
        <v>6.93</v>
      </c>
      <c r="BD4" s="113">
        <v>6.45</v>
      </c>
      <c r="BE4" s="113">
        <v>6.33</v>
      </c>
      <c r="BF4" s="113">
        <v>6.68</v>
      </c>
      <c r="BG4" s="113">
        <v>6.82</v>
      </c>
      <c r="BH4" s="113">
        <v>6.86</v>
      </c>
      <c r="BI4" s="34">
        <v>6.7</v>
      </c>
      <c r="BJ4" s="167">
        <v>6.8</v>
      </c>
      <c r="BK4" s="172">
        <v>6.7</v>
      </c>
      <c r="BL4" s="43">
        <v>0.20965580258023403</v>
      </c>
      <c r="BM4" s="33">
        <v>2.48</v>
      </c>
      <c r="BN4" s="113">
        <v>2.59</v>
      </c>
      <c r="BO4" s="113">
        <v>2.59</v>
      </c>
      <c r="BP4" s="113">
        <v>2.62</v>
      </c>
      <c r="BQ4" s="113">
        <v>2.64</v>
      </c>
      <c r="BR4" s="113">
        <v>2.85</v>
      </c>
      <c r="BS4" s="113">
        <v>2.66</v>
      </c>
      <c r="BT4" s="113">
        <v>2.79</v>
      </c>
      <c r="BU4" s="34">
        <v>2.7</v>
      </c>
      <c r="BV4" s="167">
        <v>2.8</v>
      </c>
      <c r="BW4" s="172">
        <v>2.6719999999999997</v>
      </c>
      <c r="BX4" s="43">
        <v>0.11399805066559786</v>
      </c>
      <c r="BY4" s="33">
        <v>2.620967741935484</v>
      </c>
      <c r="BZ4" s="34">
        <v>2.675675675675676</v>
      </c>
      <c r="CA4" s="34">
        <v>2.675675675675676</v>
      </c>
      <c r="CB4" s="34">
        <v>2.4618320610687023</v>
      </c>
      <c r="CC4" s="34">
        <v>2.3977272727272725</v>
      </c>
      <c r="CD4" s="34">
        <v>2.3438596491228068</v>
      </c>
      <c r="CE4" s="34">
        <v>2.56390977443609</v>
      </c>
      <c r="CF4" s="34">
        <v>2.4587813620071683</v>
      </c>
      <c r="CG4" s="34">
        <v>2.4814814814814814</v>
      </c>
      <c r="CH4" s="167">
        <v>2.428571428571429</v>
      </c>
      <c r="CI4" s="172">
        <v>2.5108482122701785</v>
      </c>
      <c r="CJ4" s="43">
        <v>0.11676422908846541</v>
      </c>
      <c r="CK4" s="9">
        <v>39.93</v>
      </c>
    </row>
    <row r="5" spans="1:89" ht="15">
      <c r="A5" s="87" t="s">
        <v>134</v>
      </c>
      <c r="B5" s="131">
        <v>50</v>
      </c>
      <c r="C5" s="132" t="s">
        <v>135</v>
      </c>
      <c r="D5" s="140">
        <v>19.463</v>
      </c>
      <c r="E5" s="133">
        <v>2906</v>
      </c>
      <c r="F5" s="133">
        <v>2340</v>
      </c>
      <c r="G5" s="133">
        <v>566</v>
      </c>
      <c r="H5" s="133">
        <v>3576</v>
      </c>
      <c r="I5" s="133">
        <v>670</v>
      </c>
      <c r="J5" s="134">
        <v>6.733333333333333</v>
      </c>
      <c r="K5" s="134">
        <v>68.85</v>
      </c>
      <c r="L5" s="134" t="s">
        <v>447</v>
      </c>
      <c r="M5" s="134" t="s">
        <v>516</v>
      </c>
      <c r="N5" s="212">
        <v>7</v>
      </c>
      <c r="O5" s="134" t="s">
        <v>541</v>
      </c>
      <c r="P5" s="134" t="s">
        <v>518</v>
      </c>
      <c r="Q5" s="33">
        <v>8.22</v>
      </c>
      <c r="R5" s="36">
        <v>8.16</v>
      </c>
      <c r="S5" s="36">
        <v>8.16</v>
      </c>
      <c r="T5" s="36">
        <v>8.6</v>
      </c>
      <c r="U5" s="36">
        <v>8.17</v>
      </c>
      <c r="V5" s="36">
        <v>8.26</v>
      </c>
      <c r="W5" s="36">
        <v>8.39</v>
      </c>
      <c r="X5" s="36">
        <v>8.64</v>
      </c>
      <c r="Y5" s="36">
        <v>8.41</v>
      </c>
      <c r="Z5" s="166">
        <v>8.5</v>
      </c>
      <c r="AA5" s="171">
        <v>8.350999999999999</v>
      </c>
      <c r="AB5" s="42">
        <v>0.18375406269136876</v>
      </c>
      <c r="AC5" s="35">
        <v>3.14</v>
      </c>
      <c r="AD5" s="36">
        <v>3.37</v>
      </c>
      <c r="AE5" s="36">
        <v>3.23</v>
      </c>
      <c r="AF5" s="36">
        <v>3.46</v>
      </c>
      <c r="AG5" s="36">
        <v>3.42</v>
      </c>
      <c r="AH5" s="36">
        <v>3.3</v>
      </c>
      <c r="AI5" s="36">
        <v>3.28</v>
      </c>
      <c r="AJ5" s="36">
        <v>3.89</v>
      </c>
      <c r="AK5" s="36">
        <v>3.6</v>
      </c>
      <c r="AL5" s="166">
        <v>3.44</v>
      </c>
      <c r="AM5" s="171">
        <v>3.4130000000000003</v>
      </c>
      <c r="AN5" s="42">
        <v>0.21234406043022985</v>
      </c>
      <c r="AO5" s="35">
        <v>2.6178343949044587</v>
      </c>
      <c r="AP5" s="36">
        <v>2.421364985163205</v>
      </c>
      <c r="AQ5" s="36">
        <v>2.526315789473684</v>
      </c>
      <c r="AR5" s="36">
        <v>2.485549132947977</v>
      </c>
      <c r="AS5" s="36">
        <v>2.388888888888889</v>
      </c>
      <c r="AT5" s="36">
        <v>2.503030303030303</v>
      </c>
      <c r="AU5" s="36">
        <v>2.557926829268293</v>
      </c>
      <c r="AV5" s="36">
        <v>2.2210796915167097</v>
      </c>
      <c r="AW5" s="36">
        <v>2.3361111111111112</v>
      </c>
      <c r="AX5" s="166">
        <v>2.4709302325581395</v>
      </c>
      <c r="AY5" s="171">
        <v>2.452903135886277</v>
      </c>
      <c r="AZ5" s="42">
        <v>0.11547012575854178</v>
      </c>
      <c r="BA5" s="35">
        <v>6.06</v>
      </c>
      <c r="BB5" s="37">
        <v>6.2</v>
      </c>
      <c r="BC5" s="37">
        <v>5.79</v>
      </c>
      <c r="BD5" s="37">
        <v>6.02</v>
      </c>
      <c r="BE5" s="37">
        <v>5.63</v>
      </c>
      <c r="BF5" s="37">
        <v>5.63</v>
      </c>
      <c r="BG5" s="37">
        <v>5.85</v>
      </c>
      <c r="BH5" s="37">
        <v>5.52</v>
      </c>
      <c r="BI5" s="36">
        <v>5.85</v>
      </c>
      <c r="BJ5" s="166">
        <v>5.82</v>
      </c>
      <c r="BK5" s="171">
        <v>5.837000000000001</v>
      </c>
      <c r="BL5" s="42">
        <v>0.21187260323127385</v>
      </c>
      <c r="BM5" s="35">
        <v>2.57</v>
      </c>
      <c r="BN5" s="37">
        <v>2.66</v>
      </c>
      <c r="BO5" s="37">
        <v>2.66</v>
      </c>
      <c r="BP5" s="37">
        <v>2.79</v>
      </c>
      <c r="BQ5" s="37">
        <v>2.6</v>
      </c>
      <c r="BR5" s="37">
        <v>2.66</v>
      </c>
      <c r="BS5" s="37">
        <v>2.73</v>
      </c>
      <c r="BT5" s="37">
        <v>2.69</v>
      </c>
      <c r="BU5" s="36">
        <v>2.54</v>
      </c>
      <c r="BV5" s="166">
        <v>2.7</v>
      </c>
      <c r="BW5" s="171">
        <v>2.6599999999999997</v>
      </c>
      <c r="BX5" s="42">
        <v>0.07483314773548658</v>
      </c>
      <c r="BY5" s="35">
        <v>2.357976653696498</v>
      </c>
      <c r="BZ5" s="36">
        <v>2.3308270676691727</v>
      </c>
      <c r="CA5" s="36">
        <v>2.1766917293233083</v>
      </c>
      <c r="CB5" s="36">
        <v>2.157706093189964</v>
      </c>
      <c r="CC5" s="36">
        <v>2.1653846153846152</v>
      </c>
      <c r="CD5" s="36">
        <v>2.1165413533834583</v>
      </c>
      <c r="CE5" s="36">
        <v>2.142857142857143</v>
      </c>
      <c r="CF5" s="36">
        <v>2.0520446096654275</v>
      </c>
      <c r="CG5" s="36">
        <v>2.3031496062992125</v>
      </c>
      <c r="CH5" s="166">
        <v>2.1555555555555554</v>
      </c>
      <c r="CI5" s="171">
        <v>2.1958734427024353</v>
      </c>
      <c r="CJ5" s="42">
        <v>0.10009380830681491</v>
      </c>
      <c r="CK5" s="9">
        <v>36.71</v>
      </c>
    </row>
    <row r="6" spans="1:89" ht="15">
      <c r="A6" s="87" t="s">
        <v>136</v>
      </c>
      <c r="B6" s="131">
        <v>54</v>
      </c>
      <c r="C6" s="132" t="s">
        <v>137</v>
      </c>
      <c r="D6" s="140">
        <v>15.635</v>
      </c>
      <c r="E6" s="133">
        <v>3084</v>
      </c>
      <c r="F6" s="133">
        <v>1771</v>
      </c>
      <c r="G6" s="133">
        <v>1313</v>
      </c>
      <c r="H6" s="133">
        <v>3300</v>
      </c>
      <c r="I6" s="133">
        <v>216</v>
      </c>
      <c r="J6" s="134">
        <v>6.266666666666667</v>
      </c>
      <c r="K6" s="134">
        <v>70.45</v>
      </c>
      <c r="L6" s="134" t="s">
        <v>514</v>
      </c>
      <c r="M6" s="134" t="s">
        <v>516</v>
      </c>
      <c r="N6" s="212">
        <v>7</v>
      </c>
      <c r="O6" s="134" t="s">
        <v>541</v>
      </c>
      <c r="P6" s="134" t="s">
        <v>518</v>
      </c>
      <c r="Q6" s="33">
        <v>8.59</v>
      </c>
      <c r="R6" s="36">
        <v>8.6</v>
      </c>
      <c r="S6" s="36">
        <v>8.92</v>
      </c>
      <c r="T6" s="36">
        <v>9.09</v>
      </c>
      <c r="U6" s="36">
        <v>9.14</v>
      </c>
      <c r="V6" s="36">
        <v>8.39</v>
      </c>
      <c r="W6" s="36">
        <v>8.74</v>
      </c>
      <c r="X6" s="36">
        <v>8.61</v>
      </c>
      <c r="Y6" s="36">
        <v>8.64</v>
      </c>
      <c r="Z6" s="166">
        <v>8.68</v>
      </c>
      <c r="AA6" s="171">
        <v>8.74</v>
      </c>
      <c r="AB6" s="42">
        <v>0.23804761428475954</v>
      </c>
      <c r="AC6" s="35">
        <v>2.98</v>
      </c>
      <c r="AD6" s="36">
        <v>2.84</v>
      </c>
      <c r="AE6" s="36">
        <v>2.8</v>
      </c>
      <c r="AF6" s="36">
        <v>2.98</v>
      </c>
      <c r="AG6" s="36">
        <v>3.14</v>
      </c>
      <c r="AH6" s="36">
        <v>3.06</v>
      </c>
      <c r="AI6" s="36">
        <v>2.98</v>
      </c>
      <c r="AJ6" s="36">
        <v>2.95</v>
      </c>
      <c r="AK6" s="36">
        <v>2.78</v>
      </c>
      <c r="AL6" s="166">
        <v>2.93</v>
      </c>
      <c r="AM6" s="171">
        <v>2.944</v>
      </c>
      <c r="AN6" s="42">
        <v>0.11276327219247491</v>
      </c>
      <c r="AO6" s="35">
        <v>2.88255033557047</v>
      </c>
      <c r="AP6" s="36">
        <v>3.028169014084507</v>
      </c>
      <c r="AQ6" s="36">
        <v>3.185714285714286</v>
      </c>
      <c r="AR6" s="36">
        <v>3.0503355704697985</v>
      </c>
      <c r="AS6" s="36">
        <v>2.910828025477707</v>
      </c>
      <c r="AT6" s="36">
        <v>2.741830065359477</v>
      </c>
      <c r="AU6" s="36">
        <v>2.9328859060402683</v>
      </c>
      <c r="AV6" s="36">
        <v>2.9186440677966097</v>
      </c>
      <c r="AW6" s="36">
        <v>3.1079136690647484</v>
      </c>
      <c r="AX6" s="166">
        <v>2.9624573378839587</v>
      </c>
      <c r="AY6" s="171">
        <v>2.9721328277461834</v>
      </c>
      <c r="AZ6" s="42">
        <v>0.12588656563338727</v>
      </c>
      <c r="BA6" s="35">
        <v>6.67</v>
      </c>
      <c r="BB6" s="37">
        <v>6.43</v>
      </c>
      <c r="BC6" s="37">
        <v>6.15</v>
      </c>
      <c r="BD6" s="37">
        <v>6.58</v>
      </c>
      <c r="BE6" s="37">
        <v>6.15</v>
      </c>
      <c r="BF6" s="37">
        <v>6.28</v>
      </c>
      <c r="BG6" s="37">
        <v>5.95</v>
      </c>
      <c r="BH6" s="37">
        <v>6.43</v>
      </c>
      <c r="BI6" s="36">
        <v>6.2</v>
      </c>
      <c r="BJ6" s="166">
        <v>6.1</v>
      </c>
      <c r="BK6" s="171">
        <v>6.2940000000000005</v>
      </c>
      <c r="BL6" s="42">
        <v>0.22770351092786092</v>
      </c>
      <c r="BM6" s="35">
        <v>2.62</v>
      </c>
      <c r="BN6" s="37">
        <v>2.58</v>
      </c>
      <c r="BO6" s="37">
        <v>2.58</v>
      </c>
      <c r="BP6" s="37">
        <v>2.56</v>
      </c>
      <c r="BQ6" s="37">
        <v>2.59</v>
      </c>
      <c r="BR6" s="37">
        <v>2.35</v>
      </c>
      <c r="BS6" s="37">
        <v>2.3</v>
      </c>
      <c r="BT6" s="37">
        <v>2.57</v>
      </c>
      <c r="BU6" s="36">
        <v>2.61</v>
      </c>
      <c r="BV6" s="166">
        <v>2.62</v>
      </c>
      <c r="BW6" s="171">
        <v>2.538</v>
      </c>
      <c r="BX6" s="42">
        <v>0.11467829398414409</v>
      </c>
      <c r="BY6" s="35">
        <v>2.545801526717557</v>
      </c>
      <c r="BZ6" s="36">
        <v>2.492248062015504</v>
      </c>
      <c r="CA6" s="36">
        <v>2.3837209302325584</v>
      </c>
      <c r="CB6" s="36">
        <v>2.5703125</v>
      </c>
      <c r="CC6" s="36">
        <v>2.374517374517375</v>
      </c>
      <c r="CD6" s="36">
        <v>2.6723404255319148</v>
      </c>
      <c r="CE6" s="36">
        <v>2.586956521739131</v>
      </c>
      <c r="CF6" s="36">
        <v>2.501945525291829</v>
      </c>
      <c r="CG6" s="36">
        <v>2.375478927203065</v>
      </c>
      <c r="CH6" s="166">
        <v>2.32824427480916</v>
      </c>
      <c r="CI6" s="171">
        <v>2.4831566068058093</v>
      </c>
      <c r="CJ6" s="42">
        <v>0.11343299695803946</v>
      </c>
      <c r="CK6" s="9">
        <v>31.09</v>
      </c>
    </row>
    <row r="7" spans="1:89" ht="15">
      <c r="A7" s="87" t="s">
        <v>138</v>
      </c>
      <c r="B7" s="131">
        <v>60</v>
      </c>
      <c r="C7" s="132" t="s">
        <v>139</v>
      </c>
      <c r="D7" s="140">
        <v>17.985</v>
      </c>
      <c r="E7" s="133">
        <v>2616</v>
      </c>
      <c r="F7" s="133">
        <v>1650</v>
      </c>
      <c r="G7" s="133">
        <v>966</v>
      </c>
      <c r="H7" s="133">
        <v>3178</v>
      </c>
      <c r="I7" s="133">
        <v>562</v>
      </c>
      <c r="J7" s="134">
        <v>6.133333333333334</v>
      </c>
      <c r="K7" s="134">
        <v>70.55</v>
      </c>
      <c r="L7" s="134" t="s">
        <v>514</v>
      </c>
      <c r="M7" s="134" t="s">
        <v>516</v>
      </c>
      <c r="N7" s="212">
        <v>7</v>
      </c>
      <c r="O7" s="134" t="s">
        <v>541</v>
      </c>
      <c r="P7" s="134" t="s">
        <v>518</v>
      </c>
      <c r="Q7" s="33">
        <v>9.54</v>
      </c>
      <c r="R7" s="36">
        <v>10.28</v>
      </c>
      <c r="S7" s="36">
        <v>10.09</v>
      </c>
      <c r="T7" s="36">
        <v>9.21</v>
      </c>
      <c r="U7" s="36">
        <v>10.25</v>
      </c>
      <c r="V7" s="36">
        <v>9.49</v>
      </c>
      <c r="W7" s="36">
        <v>9.29</v>
      </c>
      <c r="X7" s="36">
        <v>9.45</v>
      </c>
      <c r="Y7" s="36">
        <v>9.35</v>
      </c>
      <c r="Z7" s="166">
        <v>10.06</v>
      </c>
      <c r="AA7" s="171">
        <v>9.701</v>
      </c>
      <c r="AB7" s="42">
        <v>0.41945599689755164</v>
      </c>
      <c r="AC7" s="35">
        <v>2.22</v>
      </c>
      <c r="AD7" s="36">
        <v>3</v>
      </c>
      <c r="AE7" s="36">
        <v>2.95</v>
      </c>
      <c r="AF7" s="36">
        <v>2.3</v>
      </c>
      <c r="AG7" s="36">
        <v>2.66</v>
      </c>
      <c r="AH7" s="36">
        <v>2.66</v>
      </c>
      <c r="AI7" s="36">
        <v>2.72</v>
      </c>
      <c r="AJ7" s="36">
        <v>2.53</v>
      </c>
      <c r="AK7" s="36">
        <v>2.71</v>
      </c>
      <c r="AL7" s="166">
        <v>2.64</v>
      </c>
      <c r="AM7" s="171">
        <v>2.6390000000000002</v>
      </c>
      <c r="AN7" s="42">
        <v>0.24537726056013803</v>
      </c>
      <c r="AO7" s="35">
        <v>4.2972972972972965</v>
      </c>
      <c r="AP7" s="36">
        <v>3.4266666666666663</v>
      </c>
      <c r="AQ7" s="36">
        <v>3.420338983050847</v>
      </c>
      <c r="AR7" s="36">
        <v>4.004347826086957</v>
      </c>
      <c r="AS7" s="36">
        <v>3.8533834586466162</v>
      </c>
      <c r="AT7" s="36">
        <v>3.5676691729323307</v>
      </c>
      <c r="AU7" s="36">
        <v>3.415441176470588</v>
      </c>
      <c r="AV7" s="36">
        <v>3.7351778656126484</v>
      </c>
      <c r="AW7" s="36">
        <v>3.4501845018450186</v>
      </c>
      <c r="AX7" s="166">
        <v>3.8106060606060606</v>
      </c>
      <c r="AY7" s="171">
        <v>3.6981113009215028</v>
      </c>
      <c r="AZ7" s="42">
        <v>0.2981737017038708</v>
      </c>
      <c r="BA7" s="35">
        <v>7.02</v>
      </c>
      <c r="BB7" s="37">
        <v>6.78</v>
      </c>
      <c r="BC7" s="37">
        <v>6.55</v>
      </c>
      <c r="BD7" s="37">
        <v>6.47</v>
      </c>
      <c r="BE7" s="37">
        <v>6.78</v>
      </c>
      <c r="BF7" s="37">
        <v>6.36</v>
      </c>
      <c r="BG7" s="37">
        <v>6.35</v>
      </c>
      <c r="BH7" s="37">
        <v>6.27</v>
      </c>
      <c r="BI7" s="36">
        <v>6.02</v>
      </c>
      <c r="BJ7" s="166">
        <v>6.19</v>
      </c>
      <c r="BK7" s="171">
        <v>6.478999999999999</v>
      </c>
      <c r="BL7" s="42">
        <v>0.3069002733426556</v>
      </c>
      <c r="BM7" s="35">
        <v>2.3</v>
      </c>
      <c r="BN7" s="37">
        <v>2.43</v>
      </c>
      <c r="BO7" s="37">
        <v>2.43</v>
      </c>
      <c r="BP7" s="37">
        <v>2.37</v>
      </c>
      <c r="BQ7" s="37">
        <v>2.44</v>
      </c>
      <c r="BR7" s="37">
        <v>2.45</v>
      </c>
      <c r="BS7" s="37">
        <v>2.36</v>
      </c>
      <c r="BT7" s="37">
        <v>2.4</v>
      </c>
      <c r="BU7" s="36">
        <v>2.22</v>
      </c>
      <c r="BV7" s="166">
        <v>2.4</v>
      </c>
      <c r="BW7" s="171">
        <v>2.38</v>
      </c>
      <c r="BX7" s="42">
        <v>0.07211102550929976</v>
      </c>
      <c r="BY7" s="35">
        <v>3.0521739130434784</v>
      </c>
      <c r="BZ7" s="36">
        <v>2.7901234567901234</v>
      </c>
      <c r="CA7" s="36">
        <v>2.6954732510288064</v>
      </c>
      <c r="CB7" s="36">
        <v>2.7299578059071727</v>
      </c>
      <c r="CC7" s="36">
        <v>2.778688524590164</v>
      </c>
      <c r="CD7" s="36">
        <v>2.595918367346939</v>
      </c>
      <c r="CE7" s="36">
        <v>2.690677966101695</v>
      </c>
      <c r="CF7" s="36">
        <v>2.6125</v>
      </c>
      <c r="CG7" s="36">
        <v>2.711711711711711</v>
      </c>
      <c r="CH7" s="166">
        <v>2.579166666666667</v>
      </c>
      <c r="CI7" s="171">
        <v>2.7236391663186756</v>
      </c>
      <c r="CJ7" s="42">
        <v>0.1362124326803576</v>
      </c>
      <c r="CK7" s="9">
        <v>29.58</v>
      </c>
    </row>
    <row r="8" spans="1:89" ht="15">
      <c r="A8" s="87" t="s">
        <v>140</v>
      </c>
      <c r="B8" s="131">
        <v>62</v>
      </c>
      <c r="C8" s="132" t="s">
        <v>141</v>
      </c>
      <c r="D8" s="140">
        <v>16.137</v>
      </c>
      <c r="E8" s="133">
        <v>3245</v>
      </c>
      <c r="F8" s="133">
        <v>2461</v>
      </c>
      <c r="G8" s="133">
        <v>784</v>
      </c>
      <c r="H8" s="133">
        <v>3842</v>
      </c>
      <c r="I8" s="133">
        <v>597</v>
      </c>
      <c r="J8" s="134">
        <v>6.733333333333333</v>
      </c>
      <c r="K8" s="134">
        <v>68.8</v>
      </c>
      <c r="L8" s="134" t="s">
        <v>514</v>
      </c>
      <c r="M8" s="134" t="s">
        <v>516</v>
      </c>
      <c r="N8" s="212">
        <v>7</v>
      </c>
      <c r="O8" s="134" t="s">
        <v>541</v>
      </c>
      <c r="P8" s="134" t="s">
        <v>518</v>
      </c>
      <c r="Q8" s="33">
        <v>7.82</v>
      </c>
      <c r="R8" s="36">
        <v>7.22</v>
      </c>
      <c r="S8" s="36">
        <v>7.89</v>
      </c>
      <c r="T8" s="36">
        <v>7.89</v>
      </c>
      <c r="U8" s="36">
        <v>7.74</v>
      </c>
      <c r="V8" s="36">
        <v>7.6</v>
      </c>
      <c r="W8" s="36">
        <v>8.19</v>
      </c>
      <c r="X8" s="36">
        <v>7.88</v>
      </c>
      <c r="Y8" s="36">
        <v>7.93</v>
      </c>
      <c r="Z8" s="166">
        <v>8.18</v>
      </c>
      <c r="AA8" s="171">
        <v>7.8340000000000005</v>
      </c>
      <c r="AB8" s="42">
        <v>0.2798491657224331</v>
      </c>
      <c r="AC8" s="35">
        <v>3.88</v>
      </c>
      <c r="AD8" s="36">
        <v>3.35</v>
      </c>
      <c r="AE8" s="36">
        <v>3.52</v>
      </c>
      <c r="AF8" s="36">
        <v>3.21</v>
      </c>
      <c r="AG8" s="36">
        <v>3.55</v>
      </c>
      <c r="AH8" s="36">
        <v>3.16</v>
      </c>
      <c r="AI8" s="36">
        <v>3.64</v>
      </c>
      <c r="AJ8" s="36">
        <v>3.62</v>
      </c>
      <c r="AK8" s="36">
        <v>3.62</v>
      </c>
      <c r="AL8" s="166">
        <v>3.66</v>
      </c>
      <c r="AM8" s="171">
        <v>3.521000000000001</v>
      </c>
      <c r="AN8" s="42">
        <v>0.22087955491120198</v>
      </c>
      <c r="AO8" s="35">
        <v>2.015463917525773</v>
      </c>
      <c r="AP8" s="36">
        <v>2.1552238805970148</v>
      </c>
      <c r="AQ8" s="36">
        <v>2.2414772727272725</v>
      </c>
      <c r="AR8" s="36">
        <v>2.4579439252336446</v>
      </c>
      <c r="AS8" s="36">
        <v>2.1802816901408453</v>
      </c>
      <c r="AT8" s="36">
        <v>2.4050632911392404</v>
      </c>
      <c r="AU8" s="36">
        <v>2.25</v>
      </c>
      <c r="AV8" s="36">
        <v>2.1767955801104972</v>
      </c>
      <c r="AW8" s="36">
        <v>2.1906077348066297</v>
      </c>
      <c r="AX8" s="166">
        <v>2.2349726775956285</v>
      </c>
      <c r="AY8" s="171">
        <v>2.2307829969876547</v>
      </c>
      <c r="AZ8" s="42">
        <v>0.12544475691127893</v>
      </c>
      <c r="BA8" s="35">
        <v>5.28</v>
      </c>
      <c r="BB8" s="37">
        <v>4.93</v>
      </c>
      <c r="BC8" s="37">
        <v>4.71</v>
      </c>
      <c r="BD8" s="37">
        <v>5.31</v>
      </c>
      <c r="BE8" s="37">
        <v>5.13</v>
      </c>
      <c r="BF8" s="37">
        <v>5.35</v>
      </c>
      <c r="BG8" s="37">
        <v>4.39</v>
      </c>
      <c r="BH8" s="37">
        <v>5.15</v>
      </c>
      <c r="BI8" s="36">
        <v>4.99</v>
      </c>
      <c r="BJ8" s="166">
        <v>5.33</v>
      </c>
      <c r="BK8" s="171">
        <v>5.057</v>
      </c>
      <c r="BL8" s="42">
        <v>0.31162833988940286</v>
      </c>
      <c r="BM8" s="35">
        <v>2.79</v>
      </c>
      <c r="BN8" s="37">
        <v>2.81</v>
      </c>
      <c r="BO8" s="37">
        <v>2.81</v>
      </c>
      <c r="BP8" s="37">
        <v>2.66</v>
      </c>
      <c r="BQ8" s="37">
        <v>2.68</v>
      </c>
      <c r="BR8" s="37">
        <v>2.9</v>
      </c>
      <c r="BS8" s="37">
        <v>3.01</v>
      </c>
      <c r="BT8" s="37">
        <v>2.85</v>
      </c>
      <c r="BU8" s="36">
        <v>2.87</v>
      </c>
      <c r="BV8" s="166">
        <v>2.9</v>
      </c>
      <c r="BW8" s="171">
        <v>2.828</v>
      </c>
      <c r="BX8" s="42">
        <v>0.10432854089101246</v>
      </c>
      <c r="BY8" s="35">
        <v>1.89247311827957</v>
      </c>
      <c r="BZ8" s="36">
        <v>1.7544483985765122</v>
      </c>
      <c r="CA8" s="36">
        <v>1.6761565836298933</v>
      </c>
      <c r="CB8" s="36">
        <v>1.996240601503759</v>
      </c>
      <c r="CC8" s="36">
        <v>1.9141791044776117</v>
      </c>
      <c r="CD8" s="36">
        <v>1.8448275862068966</v>
      </c>
      <c r="CE8" s="36">
        <v>1.458471760797342</v>
      </c>
      <c r="CF8" s="36">
        <v>1.8070175438596492</v>
      </c>
      <c r="CG8" s="36">
        <v>1.7386759581881532</v>
      </c>
      <c r="CH8" s="166">
        <v>1.8379310344827586</v>
      </c>
      <c r="CI8" s="171">
        <v>1.7920421690002144</v>
      </c>
      <c r="CJ8" s="42">
        <v>0.14936052084037496</v>
      </c>
      <c r="CK8" s="9">
        <v>35.88</v>
      </c>
    </row>
    <row r="9" spans="1:89" ht="15">
      <c r="A9" s="87" t="s">
        <v>142</v>
      </c>
      <c r="B9" s="131">
        <v>67</v>
      </c>
      <c r="C9" s="132" t="s">
        <v>143</v>
      </c>
      <c r="D9" s="140">
        <v>23.512</v>
      </c>
      <c r="E9" s="133">
        <v>2276</v>
      </c>
      <c r="F9" s="133">
        <v>1791</v>
      </c>
      <c r="G9" s="133">
        <v>485</v>
      </c>
      <c r="H9" s="133">
        <v>3445</v>
      </c>
      <c r="I9" s="133">
        <v>1169</v>
      </c>
      <c r="J9" s="134">
        <v>6.4</v>
      </c>
      <c r="K9" s="134">
        <v>68.15</v>
      </c>
      <c r="L9" s="134" t="s">
        <v>515</v>
      </c>
      <c r="M9" s="134" t="s">
        <v>516</v>
      </c>
      <c r="N9" s="212">
        <v>7</v>
      </c>
      <c r="O9" s="134" t="s">
        <v>541</v>
      </c>
      <c r="P9" s="134" t="s">
        <v>518</v>
      </c>
      <c r="Q9" s="33">
        <v>9.45</v>
      </c>
      <c r="R9" s="36">
        <v>8.59</v>
      </c>
      <c r="S9" s="36">
        <v>9.17</v>
      </c>
      <c r="T9" s="36">
        <v>9.38</v>
      </c>
      <c r="U9" s="36">
        <v>8.92</v>
      </c>
      <c r="V9" s="36">
        <v>9.18</v>
      </c>
      <c r="W9" s="36">
        <v>9.2</v>
      </c>
      <c r="X9" s="36">
        <v>9.36</v>
      </c>
      <c r="Y9" s="36">
        <v>9.43</v>
      </c>
      <c r="Z9" s="166">
        <v>8.41</v>
      </c>
      <c r="AA9" s="171">
        <v>9.109</v>
      </c>
      <c r="AB9" s="42">
        <v>0.36001388862097367</v>
      </c>
      <c r="AC9" s="35">
        <v>2.94</v>
      </c>
      <c r="AD9" s="36">
        <v>2.77</v>
      </c>
      <c r="AE9" s="36">
        <v>2.84</v>
      </c>
      <c r="AF9" s="36">
        <v>2.79</v>
      </c>
      <c r="AG9" s="36">
        <v>2.77</v>
      </c>
      <c r="AH9" s="36">
        <v>2.88</v>
      </c>
      <c r="AI9" s="36">
        <v>2.94</v>
      </c>
      <c r="AJ9" s="36">
        <v>3.77</v>
      </c>
      <c r="AK9" s="36">
        <v>2.84</v>
      </c>
      <c r="AL9" s="166">
        <v>2.97</v>
      </c>
      <c r="AM9" s="171">
        <v>2.9509999999999996</v>
      </c>
      <c r="AN9" s="42">
        <v>0.2967396913869874</v>
      </c>
      <c r="AO9" s="35">
        <v>3.214285714285714</v>
      </c>
      <c r="AP9" s="36">
        <v>3.101083032490975</v>
      </c>
      <c r="AQ9" s="36">
        <v>3.22887323943662</v>
      </c>
      <c r="AR9" s="36">
        <v>3.362007168458782</v>
      </c>
      <c r="AS9" s="36">
        <v>3.220216606498195</v>
      </c>
      <c r="AT9" s="36">
        <v>3.1875</v>
      </c>
      <c r="AU9" s="36">
        <v>3.129251700680272</v>
      </c>
      <c r="AV9" s="36">
        <v>2.482758620689655</v>
      </c>
      <c r="AW9" s="36">
        <v>3.3204225352112675</v>
      </c>
      <c r="AX9" s="166">
        <v>2.8316498316498313</v>
      </c>
      <c r="AY9" s="171">
        <v>3.107804844940131</v>
      </c>
      <c r="AZ9" s="42">
        <v>0.2629444557435774</v>
      </c>
      <c r="BA9" s="35">
        <v>5.99</v>
      </c>
      <c r="BB9" s="37">
        <v>6.22</v>
      </c>
      <c r="BC9" s="37">
        <v>6.43</v>
      </c>
      <c r="BD9" s="37">
        <v>6.44</v>
      </c>
      <c r="BE9" s="37">
        <v>5.73</v>
      </c>
      <c r="BF9" s="37">
        <v>6.59</v>
      </c>
      <c r="BG9" s="37">
        <v>6.16</v>
      </c>
      <c r="BH9" s="37">
        <v>5.7</v>
      </c>
      <c r="BI9" s="36">
        <v>6.06</v>
      </c>
      <c r="BJ9" s="166">
        <v>6.28</v>
      </c>
      <c r="BK9" s="171">
        <v>6.160000000000001</v>
      </c>
      <c r="BL9" s="42">
        <v>0.2961981318869542</v>
      </c>
      <c r="BM9" s="35">
        <v>2.42</v>
      </c>
      <c r="BN9" s="37">
        <v>2.49</v>
      </c>
      <c r="BO9" s="37">
        <v>2.49</v>
      </c>
      <c r="BP9" s="37">
        <v>2.5</v>
      </c>
      <c r="BQ9" s="37">
        <v>2.26</v>
      </c>
      <c r="BR9" s="37">
        <v>2.48</v>
      </c>
      <c r="BS9" s="37">
        <v>2.44</v>
      </c>
      <c r="BT9" s="37">
        <v>2.57</v>
      </c>
      <c r="BU9" s="36">
        <v>2.46</v>
      </c>
      <c r="BV9" s="166">
        <v>2.44</v>
      </c>
      <c r="BW9" s="171">
        <v>2.4550000000000005</v>
      </c>
      <c r="BX9" s="42">
        <v>0.08031189202103134</v>
      </c>
      <c r="BY9" s="35">
        <v>2.4752066115702482</v>
      </c>
      <c r="BZ9" s="36">
        <v>2.4979919678714855</v>
      </c>
      <c r="CA9" s="36">
        <v>2.582329317269076</v>
      </c>
      <c r="CB9" s="36">
        <v>2.576</v>
      </c>
      <c r="CC9" s="36">
        <v>2.535398230088496</v>
      </c>
      <c r="CD9" s="36">
        <v>2.657258064516129</v>
      </c>
      <c r="CE9" s="36">
        <v>2.5245901639344264</v>
      </c>
      <c r="CF9" s="36">
        <v>2.217898832684825</v>
      </c>
      <c r="CG9" s="36">
        <v>2.4634146341463414</v>
      </c>
      <c r="CH9" s="166">
        <v>2.5737704918032787</v>
      </c>
      <c r="CI9" s="171">
        <v>2.510385831388431</v>
      </c>
      <c r="CJ9" s="42">
        <v>0.1178717092698408</v>
      </c>
      <c r="CK9" s="9">
        <v>28.88</v>
      </c>
    </row>
    <row r="10" spans="1:89" ht="15">
      <c r="A10" s="87" t="s">
        <v>144</v>
      </c>
      <c r="B10" s="131">
        <v>70</v>
      </c>
      <c r="C10" s="132" t="s">
        <v>145</v>
      </c>
      <c r="D10" s="140">
        <v>17.254</v>
      </c>
      <c r="E10" s="133">
        <v>2699</v>
      </c>
      <c r="F10" s="133">
        <v>1778</v>
      </c>
      <c r="G10" s="133">
        <v>921</v>
      </c>
      <c r="H10" s="133">
        <v>3057</v>
      </c>
      <c r="I10" s="133">
        <v>358</v>
      </c>
      <c r="J10" s="134">
        <v>6.266666666666667</v>
      </c>
      <c r="K10" s="134">
        <v>69.7</v>
      </c>
      <c r="L10" s="134" t="s">
        <v>447</v>
      </c>
      <c r="M10" s="134" t="s">
        <v>516</v>
      </c>
      <c r="N10" s="212">
        <v>7</v>
      </c>
      <c r="O10" s="134" t="s">
        <v>541</v>
      </c>
      <c r="P10" s="134" t="s">
        <v>518</v>
      </c>
      <c r="Q10" s="33">
        <v>10.54</v>
      </c>
      <c r="R10" s="36">
        <v>10.57</v>
      </c>
      <c r="S10" s="36">
        <v>10.14</v>
      </c>
      <c r="T10" s="36">
        <v>9.36</v>
      </c>
      <c r="U10" s="36">
        <v>10.35</v>
      </c>
      <c r="V10" s="36">
        <v>10.19</v>
      </c>
      <c r="W10" s="36">
        <v>10.39</v>
      </c>
      <c r="X10" s="36">
        <v>10.82</v>
      </c>
      <c r="Y10" s="36">
        <v>10.04</v>
      </c>
      <c r="Z10" s="166">
        <v>10.63</v>
      </c>
      <c r="AA10" s="171">
        <v>10.302999999999997</v>
      </c>
      <c r="AB10" s="42">
        <v>0.40949969474966524</v>
      </c>
      <c r="AC10" s="35">
        <v>3.03</v>
      </c>
      <c r="AD10" s="36">
        <v>3.03</v>
      </c>
      <c r="AE10" s="36">
        <v>3.12</v>
      </c>
      <c r="AF10" s="36">
        <v>2.87</v>
      </c>
      <c r="AG10" s="36">
        <v>2.9</v>
      </c>
      <c r="AH10" s="36">
        <v>2.94</v>
      </c>
      <c r="AI10" s="36">
        <v>2.89</v>
      </c>
      <c r="AJ10" s="36">
        <v>2.95</v>
      </c>
      <c r="AK10" s="36">
        <v>2.84</v>
      </c>
      <c r="AL10" s="166">
        <v>2.95</v>
      </c>
      <c r="AM10" s="171">
        <v>2.952</v>
      </c>
      <c r="AN10" s="42">
        <v>0.0858681159298006</v>
      </c>
      <c r="AO10" s="35">
        <v>3.4785478547854787</v>
      </c>
      <c r="AP10" s="36">
        <v>3.4884488448844886</v>
      </c>
      <c r="AQ10" s="36">
        <v>3.25</v>
      </c>
      <c r="AR10" s="36">
        <v>3.2613240418118465</v>
      </c>
      <c r="AS10" s="36">
        <v>3.5689655172413794</v>
      </c>
      <c r="AT10" s="36">
        <v>3.465986394557823</v>
      </c>
      <c r="AU10" s="36">
        <v>3.595155709342561</v>
      </c>
      <c r="AV10" s="36">
        <v>3.6677966101694914</v>
      </c>
      <c r="AW10" s="36">
        <v>3.5352112676056335</v>
      </c>
      <c r="AX10" s="166">
        <v>3.603389830508475</v>
      </c>
      <c r="AY10" s="171">
        <v>3.4914826070907177</v>
      </c>
      <c r="AZ10" s="42">
        <v>0.13919895699781087</v>
      </c>
      <c r="BA10" s="35">
        <v>6.67</v>
      </c>
      <c r="BB10" s="37">
        <v>6.79</v>
      </c>
      <c r="BC10" s="37">
        <v>6.45</v>
      </c>
      <c r="BD10" s="37">
        <v>6.26</v>
      </c>
      <c r="BE10" s="37">
        <v>6.79</v>
      </c>
      <c r="BF10" s="37">
        <v>7.03</v>
      </c>
      <c r="BG10" s="37">
        <v>6.47</v>
      </c>
      <c r="BH10" s="37">
        <v>6.43</v>
      </c>
      <c r="BI10" s="36">
        <v>6.66</v>
      </c>
      <c r="BJ10" s="166">
        <v>6.81</v>
      </c>
      <c r="BK10" s="171">
        <v>6.636</v>
      </c>
      <c r="BL10" s="42">
        <v>0.23109401646180736</v>
      </c>
      <c r="BM10" s="35">
        <v>2.42</v>
      </c>
      <c r="BN10" s="37">
        <v>2.47</v>
      </c>
      <c r="BO10" s="37">
        <v>2.47</v>
      </c>
      <c r="BP10" s="37">
        <v>2.16</v>
      </c>
      <c r="BQ10" s="37">
        <v>2.46</v>
      </c>
      <c r="BR10" s="37">
        <v>2.44</v>
      </c>
      <c r="BS10" s="37">
        <v>2.48</v>
      </c>
      <c r="BT10" s="37">
        <v>2.49</v>
      </c>
      <c r="BU10" s="36">
        <v>2.34</v>
      </c>
      <c r="BV10" s="166">
        <v>2.45</v>
      </c>
      <c r="BW10" s="171">
        <v>2.418</v>
      </c>
      <c r="BX10" s="42">
        <v>0.10019980039899712</v>
      </c>
      <c r="BY10" s="35">
        <v>2.7561983471074383</v>
      </c>
      <c r="BZ10" s="36">
        <v>2.7489878542510118</v>
      </c>
      <c r="CA10" s="36">
        <v>2.611336032388664</v>
      </c>
      <c r="CB10" s="36">
        <v>2.898148148148148</v>
      </c>
      <c r="CC10" s="36">
        <v>2.7601626016260163</v>
      </c>
      <c r="CD10" s="36">
        <v>2.8811475409836067</v>
      </c>
      <c r="CE10" s="36">
        <v>2.6088709677419355</v>
      </c>
      <c r="CF10" s="36">
        <v>2.582329317269076</v>
      </c>
      <c r="CG10" s="36">
        <v>2.8461538461538463</v>
      </c>
      <c r="CH10" s="166">
        <v>2.7795918367346935</v>
      </c>
      <c r="CI10" s="171">
        <v>2.7472926492404435</v>
      </c>
      <c r="CJ10" s="42">
        <v>0.11382089862826265</v>
      </c>
      <c r="CK10" s="9">
        <v>36.7</v>
      </c>
    </row>
    <row r="11" spans="1:89" ht="15">
      <c r="A11" s="87" t="s">
        <v>146</v>
      </c>
      <c r="B11" s="131">
        <v>71</v>
      </c>
      <c r="C11" s="132" t="s">
        <v>147</v>
      </c>
      <c r="D11" s="140">
        <v>17.957</v>
      </c>
      <c r="E11" s="133">
        <v>2836</v>
      </c>
      <c r="F11" s="133">
        <v>1929</v>
      </c>
      <c r="G11" s="133">
        <v>907</v>
      </c>
      <c r="H11" s="133">
        <v>3506</v>
      </c>
      <c r="I11" s="133">
        <v>670</v>
      </c>
      <c r="J11" s="134">
        <v>6.4</v>
      </c>
      <c r="K11" s="134">
        <v>69.65</v>
      </c>
      <c r="L11" s="134" t="s">
        <v>447</v>
      </c>
      <c r="M11" s="134" t="s">
        <v>516</v>
      </c>
      <c r="N11" s="212">
        <v>7</v>
      </c>
      <c r="O11" s="134" t="s">
        <v>541</v>
      </c>
      <c r="P11" s="134" t="s">
        <v>518</v>
      </c>
      <c r="Q11" s="33">
        <v>9.29</v>
      </c>
      <c r="R11" s="36">
        <v>9.44</v>
      </c>
      <c r="S11" s="36">
        <v>9.49</v>
      </c>
      <c r="T11" s="36">
        <v>9.37</v>
      </c>
      <c r="U11" s="36">
        <v>9.17</v>
      </c>
      <c r="V11" s="36">
        <v>9.68</v>
      </c>
      <c r="W11" s="36">
        <v>8.08</v>
      </c>
      <c r="X11" s="36">
        <v>8.53</v>
      </c>
      <c r="Y11" s="36">
        <v>8.82</v>
      </c>
      <c r="Z11" s="166">
        <v>8.19</v>
      </c>
      <c r="AA11" s="171">
        <v>9.006</v>
      </c>
      <c r="AB11" s="42">
        <v>0.5677871275594578</v>
      </c>
      <c r="AC11" s="35">
        <v>3.23</v>
      </c>
      <c r="AD11" s="36">
        <v>3.28</v>
      </c>
      <c r="AE11" s="36">
        <v>2.89</v>
      </c>
      <c r="AF11" s="36">
        <v>2.99</v>
      </c>
      <c r="AG11" s="36">
        <v>3.16</v>
      </c>
      <c r="AH11" s="36">
        <v>3.44</v>
      </c>
      <c r="AI11" s="36">
        <v>2.67</v>
      </c>
      <c r="AJ11" s="36">
        <v>2.88</v>
      </c>
      <c r="AK11" s="36">
        <v>3.05</v>
      </c>
      <c r="AL11" s="166">
        <v>3</v>
      </c>
      <c r="AM11" s="171">
        <v>3.059</v>
      </c>
      <c r="AN11" s="42">
        <v>0.22452171387194303</v>
      </c>
      <c r="AO11" s="35">
        <v>2.876160990712074</v>
      </c>
      <c r="AP11" s="36">
        <v>2.8780487804878048</v>
      </c>
      <c r="AQ11" s="36">
        <v>3.283737024221453</v>
      </c>
      <c r="AR11" s="36">
        <v>3.1337792642140463</v>
      </c>
      <c r="AS11" s="36">
        <v>2.901898734177215</v>
      </c>
      <c r="AT11" s="36">
        <v>2.813953488372093</v>
      </c>
      <c r="AU11" s="36">
        <v>3.0262172284644198</v>
      </c>
      <c r="AV11" s="36">
        <v>2.9618055555555554</v>
      </c>
      <c r="AW11" s="36">
        <v>2.891803278688525</v>
      </c>
      <c r="AX11" s="166">
        <v>2.73</v>
      </c>
      <c r="AY11" s="171">
        <v>2.949740434489319</v>
      </c>
      <c r="AZ11" s="42">
        <v>0.16136273952345906</v>
      </c>
      <c r="BA11" s="35">
        <v>6.54</v>
      </c>
      <c r="BB11" s="37">
        <v>6.68</v>
      </c>
      <c r="BC11" s="37">
        <v>6.65</v>
      </c>
      <c r="BD11" s="37">
        <v>6.72</v>
      </c>
      <c r="BE11" s="37">
        <v>6.4</v>
      </c>
      <c r="BF11" s="37">
        <v>6.44</v>
      </c>
      <c r="BG11" s="37">
        <v>6.81</v>
      </c>
      <c r="BH11" s="37">
        <v>6.28</v>
      </c>
      <c r="BI11" s="36">
        <v>6.45</v>
      </c>
      <c r="BJ11" s="166">
        <v>6.59</v>
      </c>
      <c r="BK11" s="171">
        <v>6.556</v>
      </c>
      <c r="BL11" s="42">
        <v>0.16405960976291445</v>
      </c>
      <c r="BM11" s="35">
        <v>2.61</v>
      </c>
      <c r="BN11" s="37">
        <v>2.58</v>
      </c>
      <c r="BO11" s="37">
        <v>2.59</v>
      </c>
      <c r="BP11" s="37">
        <v>2.65</v>
      </c>
      <c r="BQ11" s="37">
        <v>2.48</v>
      </c>
      <c r="BR11" s="37">
        <v>2.53</v>
      </c>
      <c r="BS11" s="37">
        <v>2.7</v>
      </c>
      <c r="BT11" s="37">
        <v>2.6</v>
      </c>
      <c r="BU11" s="36">
        <v>2.39</v>
      </c>
      <c r="BV11" s="166">
        <v>2.63</v>
      </c>
      <c r="BW11" s="171">
        <v>2.576</v>
      </c>
      <c r="BX11" s="42">
        <v>0.08921883209277433</v>
      </c>
      <c r="BY11" s="35">
        <v>2.505747126436782</v>
      </c>
      <c r="BZ11" s="36">
        <v>2.589147286821705</v>
      </c>
      <c r="CA11" s="36">
        <v>2.567567567567568</v>
      </c>
      <c r="CB11" s="36">
        <v>2.5358490566037735</v>
      </c>
      <c r="CC11" s="36">
        <v>2.580645161290323</v>
      </c>
      <c r="CD11" s="36">
        <v>2.545454545454546</v>
      </c>
      <c r="CE11" s="36">
        <v>2.5222222222222217</v>
      </c>
      <c r="CF11" s="36">
        <v>2.4153846153846152</v>
      </c>
      <c r="CG11" s="36">
        <v>2.698744769874477</v>
      </c>
      <c r="CH11" s="166">
        <v>2.505703422053232</v>
      </c>
      <c r="CI11" s="171">
        <v>2.5466465773709244</v>
      </c>
      <c r="CJ11" s="42">
        <v>0.07289804771339847</v>
      </c>
      <c r="CK11" s="9">
        <v>33.48</v>
      </c>
    </row>
    <row r="12" spans="1:89" ht="15">
      <c r="A12" s="87" t="s">
        <v>148</v>
      </c>
      <c r="B12" s="131">
        <v>78</v>
      </c>
      <c r="C12" s="132" t="s">
        <v>149</v>
      </c>
      <c r="D12" s="140">
        <v>17.794</v>
      </c>
      <c r="E12" s="133">
        <v>2743</v>
      </c>
      <c r="F12" s="133">
        <v>1588</v>
      </c>
      <c r="G12" s="133">
        <v>1155</v>
      </c>
      <c r="H12" s="133">
        <v>3376</v>
      </c>
      <c r="I12" s="133">
        <v>633</v>
      </c>
      <c r="J12" s="134">
        <v>5.933333333333334</v>
      </c>
      <c r="K12" s="134">
        <v>71.25</v>
      </c>
      <c r="L12" s="134" t="s">
        <v>515</v>
      </c>
      <c r="M12" s="134" t="s">
        <v>516</v>
      </c>
      <c r="N12" s="212">
        <v>7</v>
      </c>
      <c r="O12" s="134" t="s">
        <v>541</v>
      </c>
      <c r="P12" s="134" t="s">
        <v>518</v>
      </c>
      <c r="Q12" s="33">
        <v>8.25</v>
      </c>
      <c r="R12" s="36">
        <v>8.05</v>
      </c>
      <c r="S12" s="36">
        <v>8.26</v>
      </c>
      <c r="T12" s="36">
        <v>8.43</v>
      </c>
      <c r="U12" s="36">
        <v>7.68</v>
      </c>
      <c r="V12" s="36">
        <v>8.28</v>
      </c>
      <c r="W12" s="36">
        <v>7.76</v>
      </c>
      <c r="X12" s="36">
        <v>7.97</v>
      </c>
      <c r="Y12" s="36">
        <v>7.6</v>
      </c>
      <c r="Z12" s="166">
        <v>7.49</v>
      </c>
      <c r="AA12" s="171">
        <v>7.976999999999999</v>
      </c>
      <c r="AB12" s="42">
        <v>0.32856759832136945</v>
      </c>
      <c r="AC12" s="35">
        <v>2.32</v>
      </c>
      <c r="AD12" s="36">
        <v>2.88</v>
      </c>
      <c r="AE12" s="36">
        <v>2.99</v>
      </c>
      <c r="AF12" s="36">
        <v>2.83</v>
      </c>
      <c r="AG12" s="36">
        <v>2.59</v>
      </c>
      <c r="AH12" s="36">
        <v>2.77</v>
      </c>
      <c r="AI12" s="36">
        <v>2.85</v>
      </c>
      <c r="AJ12" s="36">
        <v>2.66</v>
      </c>
      <c r="AK12" s="36">
        <v>2.89</v>
      </c>
      <c r="AL12" s="166">
        <v>2.54</v>
      </c>
      <c r="AM12" s="171">
        <v>2.732</v>
      </c>
      <c r="AN12" s="42">
        <v>0.2028573664206249</v>
      </c>
      <c r="AO12" s="35">
        <v>3.556034482758621</v>
      </c>
      <c r="AP12" s="36">
        <v>2.7951388888888893</v>
      </c>
      <c r="AQ12" s="36">
        <v>2.762541806020067</v>
      </c>
      <c r="AR12" s="36">
        <v>2.978798586572438</v>
      </c>
      <c r="AS12" s="36">
        <v>2.965250965250965</v>
      </c>
      <c r="AT12" s="36">
        <v>2.9891696750902526</v>
      </c>
      <c r="AU12" s="36">
        <v>2.7228070175438597</v>
      </c>
      <c r="AV12" s="36">
        <v>2.996240601503759</v>
      </c>
      <c r="AW12" s="36">
        <v>2.629757785467128</v>
      </c>
      <c r="AX12" s="166">
        <v>2.9488188976377954</v>
      </c>
      <c r="AY12" s="171">
        <v>2.9344558706733777</v>
      </c>
      <c r="AZ12" s="42">
        <v>0.25449113985992766</v>
      </c>
      <c r="BA12" s="35">
        <v>5.68</v>
      </c>
      <c r="BB12" s="37">
        <v>5.44</v>
      </c>
      <c r="BC12" s="37">
        <v>5.86</v>
      </c>
      <c r="BD12" s="37">
        <v>5.13</v>
      </c>
      <c r="BE12" s="37">
        <v>5.27</v>
      </c>
      <c r="BF12" s="37">
        <v>5.7</v>
      </c>
      <c r="BG12" s="37">
        <v>5.43</v>
      </c>
      <c r="BH12" s="37">
        <v>5.59</v>
      </c>
      <c r="BI12" s="36">
        <v>5.39</v>
      </c>
      <c r="BJ12" s="166">
        <v>5.49</v>
      </c>
      <c r="BK12" s="171">
        <v>5.497999999999999</v>
      </c>
      <c r="BL12" s="42">
        <v>0.21616865843340421</v>
      </c>
      <c r="BM12" s="35">
        <v>2.42</v>
      </c>
      <c r="BN12" s="37">
        <v>2.47</v>
      </c>
      <c r="BO12" s="37">
        <v>2.38</v>
      </c>
      <c r="BP12" s="37">
        <v>2.42</v>
      </c>
      <c r="BQ12" s="37">
        <v>2.44</v>
      </c>
      <c r="BR12" s="37">
        <v>2.44</v>
      </c>
      <c r="BS12" s="37">
        <v>2.53</v>
      </c>
      <c r="BT12" s="37">
        <v>2.39</v>
      </c>
      <c r="BU12" s="36">
        <v>2.22</v>
      </c>
      <c r="BV12" s="166">
        <v>2.47</v>
      </c>
      <c r="BW12" s="171">
        <v>2.418</v>
      </c>
      <c r="BX12" s="42">
        <v>0.08189424074174559</v>
      </c>
      <c r="BY12" s="35">
        <v>2.3471074380165287</v>
      </c>
      <c r="BZ12" s="36">
        <v>2.2024291497975708</v>
      </c>
      <c r="CA12" s="36">
        <v>2.46218487394958</v>
      </c>
      <c r="CB12" s="36">
        <v>2.1198347107438016</v>
      </c>
      <c r="CC12" s="36">
        <v>2.1598360655737703</v>
      </c>
      <c r="CD12" s="36">
        <v>2.336065573770492</v>
      </c>
      <c r="CE12" s="36">
        <v>2.1462450592885376</v>
      </c>
      <c r="CF12" s="36">
        <v>2.3389121338912133</v>
      </c>
      <c r="CG12" s="36">
        <v>2.4279279279279278</v>
      </c>
      <c r="CH12" s="166">
        <v>2.2226720647773277</v>
      </c>
      <c r="CI12" s="171">
        <v>2.276321499773675</v>
      </c>
      <c r="CJ12" s="42">
        <v>0.1217203018668259</v>
      </c>
      <c r="CK12" s="9">
        <v>24.95</v>
      </c>
    </row>
    <row r="13" spans="1:89" ht="15">
      <c r="A13" s="87" t="s">
        <v>150</v>
      </c>
      <c r="B13" s="131">
        <v>80</v>
      </c>
      <c r="C13" s="132" t="s">
        <v>151</v>
      </c>
      <c r="D13" s="140">
        <v>16.081</v>
      </c>
      <c r="E13" s="133">
        <v>2972</v>
      </c>
      <c r="F13" s="133">
        <v>1993</v>
      </c>
      <c r="G13" s="133">
        <v>979</v>
      </c>
      <c r="H13" s="133">
        <v>3395</v>
      </c>
      <c r="I13" s="133">
        <v>423</v>
      </c>
      <c r="J13" s="134">
        <v>6.4</v>
      </c>
      <c r="K13" s="134">
        <v>70.45</v>
      </c>
      <c r="L13" s="134" t="s">
        <v>514</v>
      </c>
      <c r="M13" s="134" t="s">
        <v>516</v>
      </c>
      <c r="N13" s="212">
        <v>7</v>
      </c>
      <c r="O13" s="134" t="s">
        <v>541</v>
      </c>
      <c r="P13" s="134" t="s">
        <v>518</v>
      </c>
      <c r="Q13" s="33">
        <v>7.58</v>
      </c>
      <c r="R13" s="36">
        <v>7.42</v>
      </c>
      <c r="S13" s="36">
        <v>8.19</v>
      </c>
      <c r="T13" s="36">
        <v>7.55</v>
      </c>
      <c r="U13" s="36">
        <v>7.77</v>
      </c>
      <c r="V13" s="36">
        <v>7.9</v>
      </c>
      <c r="W13" s="36">
        <v>8.68</v>
      </c>
      <c r="X13" s="36">
        <v>7.79</v>
      </c>
      <c r="Y13" s="36">
        <v>7.54</v>
      </c>
      <c r="Z13" s="166">
        <v>7.64</v>
      </c>
      <c r="AA13" s="171">
        <v>7.806</v>
      </c>
      <c r="AB13" s="42">
        <v>0.37795355387783125</v>
      </c>
      <c r="AC13" s="35">
        <v>3.6</v>
      </c>
      <c r="AD13" s="36">
        <v>3.13</v>
      </c>
      <c r="AE13" s="36">
        <v>3.59</v>
      </c>
      <c r="AF13" s="36">
        <v>3.34</v>
      </c>
      <c r="AG13" s="36">
        <v>3.34</v>
      </c>
      <c r="AH13" s="36">
        <v>3.55</v>
      </c>
      <c r="AI13" s="36">
        <v>3.43</v>
      </c>
      <c r="AJ13" s="36">
        <v>3.36</v>
      </c>
      <c r="AK13" s="36">
        <v>3.45</v>
      </c>
      <c r="AL13" s="166">
        <v>3.35</v>
      </c>
      <c r="AM13" s="171">
        <v>3.414</v>
      </c>
      <c r="AN13" s="42">
        <v>0.14307729068971714</v>
      </c>
      <c r="AO13" s="35">
        <v>2.1055555555555556</v>
      </c>
      <c r="AP13" s="36">
        <v>2.3706070287539935</v>
      </c>
      <c r="AQ13" s="36">
        <v>2.28133704735376</v>
      </c>
      <c r="AR13" s="36">
        <v>2.2604790419161676</v>
      </c>
      <c r="AS13" s="36">
        <v>2.3263473053892216</v>
      </c>
      <c r="AT13" s="36">
        <v>2.2253521126760565</v>
      </c>
      <c r="AU13" s="36">
        <v>2.530612244897959</v>
      </c>
      <c r="AV13" s="36">
        <v>2.318452380952381</v>
      </c>
      <c r="AW13" s="36">
        <v>2.1855072463768117</v>
      </c>
      <c r="AX13" s="166">
        <v>2.280597014925373</v>
      </c>
      <c r="AY13" s="171">
        <v>2.2884846978797277</v>
      </c>
      <c r="AZ13" s="42">
        <v>0.11384796708761365</v>
      </c>
      <c r="BA13" s="35">
        <v>5.48</v>
      </c>
      <c r="BB13" s="37">
        <v>4.58</v>
      </c>
      <c r="BC13" s="37">
        <v>4.74</v>
      </c>
      <c r="BD13" s="37">
        <v>4.67</v>
      </c>
      <c r="BE13" s="37">
        <v>5.23</v>
      </c>
      <c r="BF13" s="37">
        <v>5.11</v>
      </c>
      <c r="BG13" s="37">
        <v>5.29</v>
      </c>
      <c r="BH13" s="37">
        <v>5.25</v>
      </c>
      <c r="BI13" s="36">
        <v>5.19</v>
      </c>
      <c r="BJ13" s="166">
        <v>5.04</v>
      </c>
      <c r="BK13" s="171">
        <v>5.058</v>
      </c>
      <c r="BL13" s="42">
        <v>0.2979485414183781</v>
      </c>
      <c r="BM13" s="35">
        <v>2.66</v>
      </c>
      <c r="BN13" s="37">
        <v>2.66</v>
      </c>
      <c r="BO13" s="37">
        <v>2.71</v>
      </c>
      <c r="BP13" s="37">
        <v>2.8</v>
      </c>
      <c r="BQ13" s="37">
        <v>2.62</v>
      </c>
      <c r="BR13" s="37">
        <v>2.88</v>
      </c>
      <c r="BS13" s="37">
        <v>2.87</v>
      </c>
      <c r="BT13" s="37">
        <v>2.68</v>
      </c>
      <c r="BU13" s="36">
        <v>2.79</v>
      </c>
      <c r="BV13" s="166">
        <v>2.79</v>
      </c>
      <c r="BW13" s="171">
        <v>2.746</v>
      </c>
      <c r="BX13" s="42">
        <v>0.09215928240461678</v>
      </c>
      <c r="BY13" s="35">
        <v>2.0601503759398496</v>
      </c>
      <c r="BZ13" s="36">
        <v>1.7218045112781954</v>
      </c>
      <c r="CA13" s="36">
        <v>1.7490774907749078</v>
      </c>
      <c r="CB13" s="36">
        <v>1.667857142857143</v>
      </c>
      <c r="CC13" s="36">
        <v>1.9961832061068703</v>
      </c>
      <c r="CD13" s="36">
        <v>1.7743055555555558</v>
      </c>
      <c r="CE13" s="36">
        <v>1.843205574912892</v>
      </c>
      <c r="CF13" s="36">
        <v>1.958955223880597</v>
      </c>
      <c r="CG13" s="36">
        <v>1.860215053763441</v>
      </c>
      <c r="CH13" s="166">
        <v>1.8064516129032258</v>
      </c>
      <c r="CI13" s="171">
        <v>1.8438205747972674</v>
      </c>
      <c r="CJ13" s="42">
        <v>0.12675180348797174</v>
      </c>
      <c r="CK13" s="9">
        <v>31.5</v>
      </c>
    </row>
    <row r="14" spans="1:89" ht="15">
      <c r="A14" s="87" t="s">
        <v>152</v>
      </c>
      <c r="B14" s="131">
        <v>81</v>
      </c>
      <c r="C14" s="132" t="s">
        <v>153</v>
      </c>
      <c r="D14" s="140">
        <v>16.495</v>
      </c>
      <c r="E14" s="133">
        <v>2904</v>
      </c>
      <c r="F14" s="133">
        <v>2183</v>
      </c>
      <c r="G14" s="133">
        <v>721</v>
      </c>
      <c r="H14" s="133">
        <v>3568</v>
      </c>
      <c r="I14" s="133">
        <v>664</v>
      </c>
      <c r="J14" s="134">
        <v>6.666666666666667</v>
      </c>
      <c r="K14" s="134">
        <v>72</v>
      </c>
      <c r="L14" s="134" t="s">
        <v>514</v>
      </c>
      <c r="M14" s="134" t="s">
        <v>516</v>
      </c>
      <c r="N14" s="212">
        <v>7</v>
      </c>
      <c r="O14" s="134" t="s">
        <v>541</v>
      </c>
      <c r="P14" s="134" t="s">
        <v>518</v>
      </c>
      <c r="Q14" s="33">
        <v>7.51</v>
      </c>
      <c r="R14" s="36">
        <v>8.15</v>
      </c>
      <c r="S14" s="36">
        <v>7.43</v>
      </c>
      <c r="T14" s="36">
        <v>8.36</v>
      </c>
      <c r="U14" s="36">
        <v>8.07</v>
      </c>
      <c r="V14" s="36">
        <v>8.31</v>
      </c>
      <c r="W14" s="36">
        <v>8.14</v>
      </c>
      <c r="X14" s="36">
        <v>8.04</v>
      </c>
      <c r="Y14" s="36">
        <v>8.6</v>
      </c>
      <c r="Z14" s="166">
        <v>8.18</v>
      </c>
      <c r="AA14" s="171">
        <v>8.078999999999999</v>
      </c>
      <c r="AB14" s="42">
        <v>0.3604457117391137</v>
      </c>
      <c r="AC14" s="35">
        <v>3.08</v>
      </c>
      <c r="AD14" s="36">
        <v>3.36</v>
      </c>
      <c r="AE14" s="36">
        <v>2.88</v>
      </c>
      <c r="AF14" s="36">
        <v>3.49</v>
      </c>
      <c r="AG14" s="36">
        <v>3.47</v>
      </c>
      <c r="AH14" s="36">
        <v>3.51</v>
      </c>
      <c r="AI14" s="36">
        <v>3.47</v>
      </c>
      <c r="AJ14" s="36">
        <v>3.47</v>
      </c>
      <c r="AK14" s="36">
        <v>3.53</v>
      </c>
      <c r="AL14" s="166">
        <v>3.41</v>
      </c>
      <c r="AM14" s="171">
        <v>3.367</v>
      </c>
      <c r="AN14" s="42">
        <v>0.2148410264978839</v>
      </c>
      <c r="AO14" s="35">
        <v>2.438311688311688</v>
      </c>
      <c r="AP14" s="36">
        <v>2.425595238095238</v>
      </c>
      <c r="AQ14" s="36">
        <v>2.579861111111111</v>
      </c>
      <c r="AR14" s="36">
        <v>2.3954154727793693</v>
      </c>
      <c r="AS14" s="36">
        <v>2.325648414985591</v>
      </c>
      <c r="AT14" s="36">
        <v>2.367521367521368</v>
      </c>
      <c r="AU14" s="36">
        <v>2.345821325648415</v>
      </c>
      <c r="AV14" s="36">
        <v>2.31700288184438</v>
      </c>
      <c r="AW14" s="36">
        <v>2.4362606232294617</v>
      </c>
      <c r="AX14" s="166">
        <v>2.3988269794721404</v>
      </c>
      <c r="AY14" s="171">
        <v>2.4030265102998762</v>
      </c>
      <c r="AZ14" s="42">
        <v>0.07610330706865383</v>
      </c>
      <c r="BA14" s="35">
        <v>5.22</v>
      </c>
      <c r="BB14" s="37">
        <v>5.12</v>
      </c>
      <c r="BC14" s="37">
        <v>5.32</v>
      </c>
      <c r="BD14" s="37">
        <v>4.79</v>
      </c>
      <c r="BE14" s="37">
        <v>5.62</v>
      </c>
      <c r="BF14" s="37">
        <v>5.72</v>
      </c>
      <c r="BG14" s="37">
        <v>5.13</v>
      </c>
      <c r="BH14" s="37">
        <v>4.75</v>
      </c>
      <c r="BI14" s="36">
        <v>5.62</v>
      </c>
      <c r="BJ14" s="166">
        <v>5.15</v>
      </c>
      <c r="BK14" s="171">
        <v>5.244</v>
      </c>
      <c r="BL14" s="42">
        <v>0.3338396155175247</v>
      </c>
      <c r="BM14" s="35">
        <v>2.74</v>
      </c>
      <c r="BN14" s="37">
        <v>2.81</v>
      </c>
      <c r="BO14" s="37">
        <v>2.82</v>
      </c>
      <c r="BP14" s="37">
        <v>2.95</v>
      </c>
      <c r="BQ14" s="37">
        <v>2.75</v>
      </c>
      <c r="BR14" s="37">
        <v>2.87</v>
      </c>
      <c r="BS14" s="37">
        <v>2.81</v>
      </c>
      <c r="BT14" s="37">
        <v>2.44</v>
      </c>
      <c r="BU14" s="36">
        <v>2.9</v>
      </c>
      <c r="BV14" s="166">
        <v>2.66</v>
      </c>
      <c r="BW14" s="171">
        <v>2.775</v>
      </c>
      <c r="BX14" s="42">
        <v>0.1441642581687058</v>
      </c>
      <c r="BY14" s="35">
        <v>1.9051094890510947</v>
      </c>
      <c r="BZ14" s="36">
        <v>1.8220640569395017</v>
      </c>
      <c r="CA14" s="36">
        <v>1.8865248226950357</v>
      </c>
      <c r="CB14" s="36">
        <v>1.623728813559322</v>
      </c>
      <c r="CC14" s="36">
        <v>2.0436363636363635</v>
      </c>
      <c r="CD14" s="36">
        <v>1.9930313588850173</v>
      </c>
      <c r="CE14" s="36">
        <v>1.8256227758007118</v>
      </c>
      <c r="CF14" s="36">
        <v>1.9467213114754098</v>
      </c>
      <c r="CG14" s="36">
        <v>1.9379310344827587</v>
      </c>
      <c r="CH14" s="166">
        <v>1.9360902255639099</v>
      </c>
      <c r="CI14" s="171">
        <v>1.8920460252089124</v>
      </c>
      <c r="CJ14" s="42">
        <v>0.11629329238729455</v>
      </c>
      <c r="CK14" s="9">
        <v>31.75</v>
      </c>
    </row>
    <row r="15" spans="1:89" ht="15">
      <c r="A15" s="87" t="s">
        <v>154</v>
      </c>
      <c r="B15" s="131">
        <v>83</v>
      </c>
      <c r="C15" s="132" t="s">
        <v>155</v>
      </c>
      <c r="D15" s="140">
        <v>16.578</v>
      </c>
      <c r="E15" s="133">
        <v>3472</v>
      </c>
      <c r="F15" s="133">
        <v>2369</v>
      </c>
      <c r="G15" s="133">
        <v>1103</v>
      </c>
      <c r="H15" s="133">
        <v>3919</v>
      </c>
      <c r="I15" s="133">
        <v>447</v>
      </c>
      <c r="J15" s="134">
        <v>6.533333333333333</v>
      </c>
      <c r="K15" s="134">
        <v>71.3</v>
      </c>
      <c r="L15" s="134" t="s">
        <v>514</v>
      </c>
      <c r="M15" s="134" t="s">
        <v>516</v>
      </c>
      <c r="N15" s="212">
        <v>7</v>
      </c>
      <c r="O15" s="134" t="s">
        <v>541</v>
      </c>
      <c r="P15" s="134" t="s">
        <v>518</v>
      </c>
      <c r="Q15" s="33">
        <v>8.71</v>
      </c>
      <c r="R15" s="36">
        <v>7.76</v>
      </c>
      <c r="S15" s="36">
        <v>8.62</v>
      </c>
      <c r="T15" s="36">
        <v>7.65</v>
      </c>
      <c r="U15" s="36">
        <v>7.76</v>
      </c>
      <c r="V15" s="36">
        <v>7.79</v>
      </c>
      <c r="W15" s="36">
        <v>8.2</v>
      </c>
      <c r="X15" s="36">
        <v>7.48</v>
      </c>
      <c r="Y15" s="36">
        <v>7.36</v>
      </c>
      <c r="Z15" s="166">
        <v>7.22</v>
      </c>
      <c r="AA15" s="171">
        <v>7.8549999999999995</v>
      </c>
      <c r="AB15" s="42">
        <v>0.5042541246457222</v>
      </c>
      <c r="AC15" s="35">
        <v>3.83</v>
      </c>
      <c r="AD15" s="36">
        <v>3.86</v>
      </c>
      <c r="AE15" s="36">
        <v>3.34</v>
      </c>
      <c r="AF15" s="36">
        <v>3.3</v>
      </c>
      <c r="AG15" s="36">
        <v>3.26</v>
      </c>
      <c r="AH15" s="36">
        <v>3.58</v>
      </c>
      <c r="AI15" s="36">
        <v>3.63</v>
      </c>
      <c r="AJ15" s="36">
        <v>3.6</v>
      </c>
      <c r="AK15" s="36">
        <v>3.32</v>
      </c>
      <c r="AL15" s="166">
        <v>3.5</v>
      </c>
      <c r="AM15" s="171">
        <v>3.522</v>
      </c>
      <c r="AN15" s="42">
        <v>0.21668205073589178</v>
      </c>
      <c r="AO15" s="35">
        <v>2.2741514360313317</v>
      </c>
      <c r="AP15" s="36">
        <v>2.010362694300518</v>
      </c>
      <c r="AQ15" s="36">
        <v>2.5808383233532934</v>
      </c>
      <c r="AR15" s="36">
        <v>2.3181818181818183</v>
      </c>
      <c r="AS15" s="36">
        <v>2.3803680981595092</v>
      </c>
      <c r="AT15" s="36">
        <v>2.1759776536312847</v>
      </c>
      <c r="AU15" s="36">
        <v>2.258953168044077</v>
      </c>
      <c r="AV15" s="36">
        <v>2.077777777777778</v>
      </c>
      <c r="AW15" s="36">
        <v>2.216867469879518</v>
      </c>
      <c r="AX15" s="166">
        <v>2.0628571428571427</v>
      </c>
      <c r="AY15" s="171">
        <v>2.235633558221627</v>
      </c>
      <c r="AZ15" s="42">
        <v>0.16943833868204483</v>
      </c>
      <c r="BA15" s="35">
        <v>5.22</v>
      </c>
      <c r="BB15" s="37">
        <v>5.54</v>
      </c>
      <c r="BC15" s="37">
        <v>5.34</v>
      </c>
      <c r="BD15" s="37">
        <v>5.08</v>
      </c>
      <c r="BE15" s="37">
        <v>4.99</v>
      </c>
      <c r="BF15" s="37">
        <v>5.42</v>
      </c>
      <c r="BG15" s="37">
        <v>5.22</v>
      </c>
      <c r="BH15" s="37">
        <v>5.04</v>
      </c>
      <c r="BI15" s="36">
        <v>5.09</v>
      </c>
      <c r="BJ15" s="166">
        <v>4.89</v>
      </c>
      <c r="BK15" s="171">
        <v>5.183</v>
      </c>
      <c r="BL15" s="42">
        <v>0.2038000109039338</v>
      </c>
      <c r="BM15" s="35">
        <v>3.08</v>
      </c>
      <c r="BN15" s="37">
        <v>2.62</v>
      </c>
      <c r="BO15" s="37">
        <v>2.5</v>
      </c>
      <c r="BP15" s="37">
        <v>2.92</v>
      </c>
      <c r="BQ15" s="37">
        <v>2.84</v>
      </c>
      <c r="BR15" s="37">
        <v>3.23</v>
      </c>
      <c r="BS15" s="37">
        <v>2.85</v>
      </c>
      <c r="BT15" s="37">
        <v>2.9</v>
      </c>
      <c r="BU15" s="36">
        <v>3.02</v>
      </c>
      <c r="BV15" s="166">
        <v>2.77</v>
      </c>
      <c r="BW15" s="171">
        <v>2.8729999999999998</v>
      </c>
      <c r="BX15" s="42">
        <v>0.21349212840030235</v>
      </c>
      <c r="BY15" s="35">
        <v>1.6948051948051948</v>
      </c>
      <c r="BZ15" s="36">
        <v>2.114503816793893</v>
      </c>
      <c r="CA15" s="36">
        <v>2.136</v>
      </c>
      <c r="CB15" s="36">
        <v>1.7397260273972603</v>
      </c>
      <c r="CC15" s="36">
        <v>1.757042253521127</v>
      </c>
      <c r="CD15" s="36">
        <v>1.6780185758513932</v>
      </c>
      <c r="CE15" s="36">
        <v>1.831578947368421</v>
      </c>
      <c r="CF15" s="36">
        <v>1.7379310344827588</v>
      </c>
      <c r="CG15" s="36">
        <v>1.6854304635761588</v>
      </c>
      <c r="CH15" s="166">
        <v>1.7653429602888084</v>
      </c>
      <c r="CI15" s="171">
        <v>1.8140379274085014</v>
      </c>
      <c r="CJ15" s="42">
        <v>0.17011069168404333</v>
      </c>
      <c r="CK15" s="9">
        <v>34.15</v>
      </c>
    </row>
    <row r="16" spans="1:89" ht="15">
      <c r="A16" s="87" t="s">
        <v>156</v>
      </c>
      <c r="B16" s="131">
        <v>85</v>
      </c>
      <c r="C16" s="231" t="s">
        <v>91</v>
      </c>
      <c r="D16" s="140">
        <v>14.874</v>
      </c>
      <c r="E16" s="133">
        <v>3020</v>
      </c>
      <c r="F16" s="133">
        <v>1879</v>
      </c>
      <c r="G16" s="133">
        <v>1141</v>
      </c>
      <c r="H16" s="133">
        <v>3410</v>
      </c>
      <c r="I16" s="133">
        <v>390</v>
      </c>
      <c r="J16" s="134">
        <v>6.333333333333333</v>
      </c>
      <c r="K16" s="134">
        <v>71.2</v>
      </c>
      <c r="L16" s="134" t="s">
        <v>514</v>
      </c>
      <c r="M16" s="134" t="s">
        <v>517</v>
      </c>
      <c r="N16" s="212">
        <v>7</v>
      </c>
      <c r="O16" s="134" t="s">
        <v>541</v>
      </c>
      <c r="P16" s="134" t="s">
        <v>518</v>
      </c>
      <c r="Q16" s="33">
        <v>9.69</v>
      </c>
      <c r="R16" s="36">
        <v>9.5</v>
      </c>
      <c r="S16" s="36">
        <v>8.83</v>
      </c>
      <c r="T16" s="36">
        <v>9.15</v>
      </c>
      <c r="U16" s="36">
        <v>9.12</v>
      </c>
      <c r="V16" s="36">
        <v>9.12</v>
      </c>
      <c r="W16" s="36">
        <v>8.57</v>
      </c>
      <c r="X16" s="36">
        <v>9.61</v>
      </c>
      <c r="Y16" s="36">
        <v>9.29</v>
      </c>
      <c r="Z16" s="166">
        <v>9.67</v>
      </c>
      <c r="AA16" s="171">
        <v>9.254999999999999</v>
      </c>
      <c r="AB16" s="42">
        <v>0.3720886991027934</v>
      </c>
      <c r="AC16" s="35">
        <v>2.65</v>
      </c>
      <c r="AD16" s="36">
        <v>2.87</v>
      </c>
      <c r="AE16" s="36">
        <v>2.83</v>
      </c>
      <c r="AF16" s="36">
        <v>2.87</v>
      </c>
      <c r="AG16" s="36">
        <v>2.88</v>
      </c>
      <c r="AH16" s="36">
        <v>2.71</v>
      </c>
      <c r="AI16" s="36">
        <v>2.83</v>
      </c>
      <c r="AJ16" s="36">
        <v>2.85</v>
      </c>
      <c r="AK16" s="36">
        <v>2.95</v>
      </c>
      <c r="AL16" s="166">
        <v>2.92</v>
      </c>
      <c r="AM16" s="171">
        <v>2.836</v>
      </c>
      <c r="AN16" s="42">
        <v>0.09131143289740844</v>
      </c>
      <c r="AO16" s="35">
        <v>3.6566037735849055</v>
      </c>
      <c r="AP16" s="36">
        <v>3.3101045296167246</v>
      </c>
      <c r="AQ16" s="36">
        <v>3.1201413427561837</v>
      </c>
      <c r="AR16" s="36">
        <v>3.1881533101045294</v>
      </c>
      <c r="AS16" s="36">
        <v>3.1666666666666665</v>
      </c>
      <c r="AT16" s="36">
        <v>3.365313653136531</v>
      </c>
      <c r="AU16" s="36">
        <v>3.0282685512367493</v>
      </c>
      <c r="AV16" s="36">
        <v>3.3719298245614033</v>
      </c>
      <c r="AW16" s="36">
        <v>3.149152542372881</v>
      </c>
      <c r="AX16" s="166">
        <v>3.3116438356164384</v>
      </c>
      <c r="AY16" s="171">
        <v>3.2667978029653013</v>
      </c>
      <c r="AZ16" s="42">
        <v>0.1779667190963408</v>
      </c>
      <c r="BA16" s="35">
        <v>5.66</v>
      </c>
      <c r="BB16" s="37">
        <v>5.95</v>
      </c>
      <c r="BC16" s="37">
        <v>5.79</v>
      </c>
      <c r="BD16" s="37">
        <v>6.51</v>
      </c>
      <c r="BE16" s="37">
        <v>5.97</v>
      </c>
      <c r="BF16" s="37">
        <v>5.95</v>
      </c>
      <c r="BG16" s="37">
        <v>6.23</v>
      </c>
      <c r="BH16" s="37">
        <v>6.37</v>
      </c>
      <c r="BI16" s="36">
        <v>6.34</v>
      </c>
      <c r="BJ16" s="166">
        <v>6.06</v>
      </c>
      <c r="BK16" s="171">
        <v>6.083</v>
      </c>
      <c r="BL16" s="42">
        <v>0.27199060441289385</v>
      </c>
      <c r="BM16" s="35">
        <v>2.59</v>
      </c>
      <c r="BN16" s="37">
        <v>2.52</v>
      </c>
      <c r="BO16" s="37">
        <v>2.31</v>
      </c>
      <c r="BP16" s="37">
        <v>2.47</v>
      </c>
      <c r="BQ16" s="37">
        <v>2.44</v>
      </c>
      <c r="BR16" s="37">
        <v>2.37</v>
      </c>
      <c r="BS16" s="37">
        <v>2.29</v>
      </c>
      <c r="BT16" s="37">
        <v>2.54</v>
      </c>
      <c r="BU16" s="36">
        <v>2.39</v>
      </c>
      <c r="BV16" s="166">
        <v>2.52</v>
      </c>
      <c r="BW16" s="171">
        <v>2.444</v>
      </c>
      <c r="BX16" s="42">
        <v>0.10156552345928317</v>
      </c>
      <c r="BY16" s="35">
        <v>2.1853281853281854</v>
      </c>
      <c r="BZ16" s="36">
        <v>2.361111111111111</v>
      </c>
      <c r="CA16" s="36">
        <v>2.5064935064935066</v>
      </c>
      <c r="CB16" s="36">
        <v>2.6356275303643724</v>
      </c>
      <c r="CC16" s="36">
        <v>2.4467213114754096</v>
      </c>
      <c r="CD16" s="36">
        <v>2.510548523206751</v>
      </c>
      <c r="CE16" s="36">
        <v>2.720524017467249</v>
      </c>
      <c r="CF16" s="36">
        <v>2.5078740157480315</v>
      </c>
      <c r="CG16" s="36">
        <v>2.6527196652719662</v>
      </c>
      <c r="CH16" s="166">
        <v>2.4047619047619047</v>
      </c>
      <c r="CI16" s="171">
        <v>2.493170977122849</v>
      </c>
      <c r="CJ16" s="42">
        <v>0.15645923673325918</v>
      </c>
      <c r="CK16" s="9">
        <v>30.95</v>
      </c>
    </row>
    <row r="17" spans="1:89" s="308" customFormat="1" ht="15">
      <c r="A17" s="301" t="s">
        <v>157</v>
      </c>
      <c r="B17" s="302">
        <v>97</v>
      </c>
      <c r="C17" s="303" t="s">
        <v>90</v>
      </c>
      <c r="D17" s="304">
        <v>16.701</v>
      </c>
      <c r="E17" s="305">
        <v>3167</v>
      </c>
      <c r="F17" s="305">
        <v>1943</v>
      </c>
      <c r="G17" s="305">
        <v>1224</v>
      </c>
      <c r="H17" s="305">
        <v>3408</v>
      </c>
      <c r="I17" s="305">
        <v>241</v>
      </c>
      <c r="J17" s="306">
        <v>6.4</v>
      </c>
      <c r="K17" s="306">
        <v>71.2</v>
      </c>
      <c r="L17" s="306" t="s">
        <v>514</v>
      </c>
      <c r="M17" s="306" t="s">
        <v>517</v>
      </c>
      <c r="N17" s="307">
        <v>7</v>
      </c>
      <c r="O17" s="306" t="s">
        <v>541</v>
      </c>
      <c r="P17" s="306" t="s">
        <v>518</v>
      </c>
      <c r="Q17" s="288">
        <v>8.78</v>
      </c>
      <c r="R17" s="289">
        <v>9.04</v>
      </c>
      <c r="S17" s="289">
        <v>9.4</v>
      </c>
      <c r="T17" s="289">
        <v>8.84</v>
      </c>
      <c r="U17" s="289">
        <v>8.87</v>
      </c>
      <c r="V17" s="289">
        <v>8.85</v>
      </c>
      <c r="W17" s="289">
        <v>8.14</v>
      </c>
      <c r="X17" s="289">
        <v>8.65</v>
      </c>
      <c r="Y17" s="289">
        <v>8.97</v>
      </c>
      <c r="Z17" s="290">
        <v>8.99</v>
      </c>
      <c r="AA17" s="291">
        <v>8.853</v>
      </c>
      <c r="AB17" s="292">
        <v>0.3200711726406419</v>
      </c>
      <c r="AC17" s="293">
        <v>2.85</v>
      </c>
      <c r="AD17" s="289">
        <v>2.75</v>
      </c>
      <c r="AE17" s="289">
        <v>2.88</v>
      </c>
      <c r="AF17" s="289">
        <v>2.73</v>
      </c>
      <c r="AG17" s="289">
        <v>2.66</v>
      </c>
      <c r="AH17" s="289">
        <v>2.93</v>
      </c>
      <c r="AI17" s="289">
        <v>2.78</v>
      </c>
      <c r="AJ17" s="289">
        <v>2.54</v>
      </c>
      <c r="AK17" s="289">
        <v>2.81</v>
      </c>
      <c r="AL17" s="290">
        <v>2.73</v>
      </c>
      <c r="AM17" s="291">
        <v>2.766</v>
      </c>
      <c r="AN17" s="292">
        <v>0.11266469426281156</v>
      </c>
      <c r="AO17" s="293">
        <v>3.0807017543859647</v>
      </c>
      <c r="AP17" s="289">
        <v>3.287272727272727</v>
      </c>
      <c r="AQ17" s="289">
        <v>3.2638888888888893</v>
      </c>
      <c r="AR17" s="289">
        <v>3.238095238095238</v>
      </c>
      <c r="AS17" s="289">
        <v>3.334586466165413</v>
      </c>
      <c r="AT17" s="289">
        <v>3.0204778156996586</v>
      </c>
      <c r="AU17" s="289">
        <v>2.928057553956835</v>
      </c>
      <c r="AV17" s="289">
        <v>3.405511811023622</v>
      </c>
      <c r="AW17" s="289">
        <v>3.192170818505338</v>
      </c>
      <c r="AX17" s="290">
        <v>3.2930402930402933</v>
      </c>
      <c r="AY17" s="291">
        <v>3.204380336703397</v>
      </c>
      <c r="AZ17" s="292">
        <v>0.14997669681868425</v>
      </c>
      <c r="BA17" s="293">
        <v>5.8</v>
      </c>
      <c r="BB17" s="294">
        <v>6.26</v>
      </c>
      <c r="BC17" s="294">
        <v>6.33</v>
      </c>
      <c r="BD17" s="294">
        <v>6.42</v>
      </c>
      <c r="BE17" s="294">
        <v>6.3</v>
      </c>
      <c r="BF17" s="294">
        <v>6.2</v>
      </c>
      <c r="BG17" s="294">
        <v>6.22</v>
      </c>
      <c r="BH17" s="294">
        <v>5.66</v>
      </c>
      <c r="BI17" s="289">
        <v>6.13</v>
      </c>
      <c r="BJ17" s="290">
        <v>6.26</v>
      </c>
      <c r="BK17" s="291">
        <v>6.1579999999999995</v>
      </c>
      <c r="BL17" s="292">
        <v>0.240776521557502</v>
      </c>
      <c r="BM17" s="293">
        <v>2.43</v>
      </c>
      <c r="BN17" s="294">
        <v>2.41</v>
      </c>
      <c r="BO17" s="294">
        <v>2.44</v>
      </c>
      <c r="BP17" s="294">
        <v>2.51</v>
      </c>
      <c r="BQ17" s="294">
        <v>2.59</v>
      </c>
      <c r="BR17" s="294">
        <v>2.4</v>
      </c>
      <c r="BS17" s="294">
        <v>2.42</v>
      </c>
      <c r="BT17" s="294">
        <v>2.21</v>
      </c>
      <c r="BU17" s="289">
        <v>2.21</v>
      </c>
      <c r="BV17" s="290">
        <v>2.38</v>
      </c>
      <c r="BW17" s="291">
        <v>2.4</v>
      </c>
      <c r="BX17" s="292">
        <v>0.11728408057173256</v>
      </c>
      <c r="BY17" s="293">
        <v>2.3868312757201644</v>
      </c>
      <c r="BZ17" s="289">
        <v>2.597510373443983</v>
      </c>
      <c r="CA17" s="289">
        <v>2.5942622950819674</v>
      </c>
      <c r="CB17" s="289">
        <v>2.5577689243027892</v>
      </c>
      <c r="CC17" s="289">
        <v>2.4324324324324325</v>
      </c>
      <c r="CD17" s="289">
        <v>2.5833333333333335</v>
      </c>
      <c r="CE17" s="289">
        <v>2.5702479338842976</v>
      </c>
      <c r="CF17" s="289">
        <v>2.561085972850679</v>
      </c>
      <c r="CG17" s="289">
        <v>2.773755656108597</v>
      </c>
      <c r="CH17" s="290">
        <v>2.630252100840336</v>
      </c>
      <c r="CI17" s="291">
        <v>2.5687480297998584</v>
      </c>
      <c r="CJ17" s="292">
        <v>0.10507087761772103</v>
      </c>
      <c r="CK17" s="295">
        <v>28.74</v>
      </c>
    </row>
    <row r="18" spans="1:89" ht="15">
      <c r="A18" s="87" t="s">
        <v>158</v>
      </c>
      <c r="B18" s="131">
        <v>98</v>
      </c>
      <c r="C18" s="132" t="s">
        <v>159</v>
      </c>
      <c r="D18" s="140">
        <v>16.452</v>
      </c>
      <c r="E18" s="133">
        <v>3232</v>
      </c>
      <c r="F18" s="133">
        <v>2116</v>
      </c>
      <c r="G18" s="133">
        <v>1116</v>
      </c>
      <c r="H18" s="133">
        <v>3589</v>
      </c>
      <c r="I18" s="133">
        <v>357</v>
      </c>
      <c r="J18" s="134">
        <v>6.466666666666667</v>
      </c>
      <c r="K18" s="134">
        <v>70.55</v>
      </c>
      <c r="L18" s="134" t="s">
        <v>514</v>
      </c>
      <c r="M18" s="134" t="s">
        <v>516</v>
      </c>
      <c r="N18" s="212">
        <v>7</v>
      </c>
      <c r="O18" s="134" t="s">
        <v>541</v>
      </c>
      <c r="P18" s="134" t="s">
        <v>518</v>
      </c>
      <c r="Q18" s="33">
        <v>9.7</v>
      </c>
      <c r="R18" s="36">
        <v>9.98</v>
      </c>
      <c r="S18" s="36">
        <v>9.98</v>
      </c>
      <c r="T18" s="36">
        <v>9.9</v>
      </c>
      <c r="U18" s="36">
        <v>10.19</v>
      </c>
      <c r="V18" s="36">
        <v>10.37</v>
      </c>
      <c r="W18" s="36">
        <v>10.12</v>
      </c>
      <c r="X18" s="36">
        <v>9.79</v>
      </c>
      <c r="Y18" s="36">
        <v>9.5</v>
      </c>
      <c r="Z18" s="166">
        <v>10.23</v>
      </c>
      <c r="AA18" s="171">
        <v>9.976</v>
      </c>
      <c r="AB18" s="42">
        <v>0.264457516016765</v>
      </c>
      <c r="AC18" s="35">
        <v>3.35</v>
      </c>
      <c r="AD18" s="36">
        <v>3.16</v>
      </c>
      <c r="AE18" s="36">
        <v>3.17</v>
      </c>
      <c r="AF18" s="36">
        <v>3.39</v>
      </c>
      <c r="AG18" s="36">
        <v>3.22</v>
      </c>
      <c r="AH18" s="36">
        <v>3.17</v>
      </c>
      <c r="AI18" s="36">
        <v>3.15</v>
      </c>
      <c r="AJ18" s="36">
        <v>3.16</v>
      </c>
      <c r="AK18" s="36">
        <v>3.09</v>
      </c>
      <c r="AL18" s="166">
        <v>3.16</v>
      </c>
      <c r="AM18" s="171">
        <v>3.2019999999999995</v>
      </c>
      <c r="AN18" s="42">
        <v>0.09437513796902297</v>
      </c>
      <c r="AO18" s="35">
        <v>2.8955223880597014</v>
      </c>
      <c r="AP18" s="36">
        <v>3.1582278481012658</v>
      </c>
      <c r="AQ18" s="36">
        <v>3.1482649842271297</v>
      </c>
      <c r="AR18" s="36">
        <v>2.920353982300885</v>
      </c>
      <c r="AS18" s="36">
        <v>3.164596273291925</v>
      </c>
      <c r="AT18" s="36">
        <v>3.2712933753943214</v>
      </c>
      <c r="AU18" s="36">
        <v>3.2126984126984124</v>
      </c>
      <c r="AV18" s="36">
        <v>3.0981012658227844</v>
      </c>
      <c r="AW18" s="36">
        <v>3.074433656957929</v>
      </c>
      <c r="AX18" s="166">
        <v>3.2373417721518987</v>
      </c>
      <c r="AY18" s="171">
        <v>3.118083395900625</v>
      </c>
      <c r="AZ18" s="42">
        <v>0.12572842030508405</v>
      </c>
      <c r="BA18" s="35">
        <v>7.04</v>
      </c>
      <c r="BB18" s="37">
        <v>6.55</v>
      </c>
      <c r="BC18" s="37">
        <v>6.81</v>
      </c>
      <c r="BD18" s="37">
        <v>6.85</v>
      </c>
      <c r="BE18" s="37">
        <v>6.39</v>
      </c>
      <c r="BF18" s="37">
        <v>7.23</v>
      </c>
      <c r="BG18" s="37">
        <v>6.86</v>
      </c>
      <c r="BH18" s="37">
        <v>6.67</v>
      </c>
      <c r="BI18" s="36">
        <v>7.05</v>
      </c>
      <c r="BJ18" s="166">
        <v>7.02</v>
      </c>
      <c r="BK18" s="171">
        <v>6.8469999999999995</v>
      </c>
      <c r="BL18" s="42">
        <v>0.2549531547384853</v>
      </c>
      <c r="BM18" s="35">
        <v>2.55</v>
      </c>
      <c r="BN18" s="37">
        <v>2.52</v>
      </c>
      <c r="BO18" s="37">
        <v>2.58</v>
      </c>
      <c r="BP18" s="37">
        <v>2.47</v>
      </c>
      <c r="BQ18" s="37">
        <v>2.35</v>
      </c>
      <c r="BR18" s="37">
        <v>2.59</v>
      </c>
      <c r="BS18" s="37">
        <v>2.54</v>
      </c>
      <c r="BT18" s="37">
        <v>2.53</v>
      </c>
      <c r="BU18" s="36">
        <v>2.63</v>
      </c>
      <c r="BV18" s="166">
        <v>2.42</v>
      </c>
      <c r="BW18" s="171">
        <v>2.518</v>
      </c>
      <c r="BX18" s="42">
        <v>0.08390470785361409</v>
      </c>
      <c r="BY18" s="35">
        <v>2.7607843137254906</v>
      </c>
      <c r="BZ18" s="36">
        <v>2.5992063492063493</v>
      </c>
      <c r="CA18" s="36">
        <v>2.63953488372093</v>
      </c>
      <c r="CB18" s="36">
        <v>2.7732793522267203</v>
      </c>
      <c r="CC18" s="36">
        <v>2.7191489361702126</v>
      </c>
      <c r="CD18" s="36">
        <v>2.791505791505792</v>
      </c>
      <c r="CE18" s="36">
        <v>2.7007874015748032</v>
      </c>
      <c r="CF18" s="36">
        <v>2.6363636363636367</v>
      </c>
      <c r="CG18" s="36">
        <v>2.6806083650190113</v>
      </c>
      <c r="CH18" s="166">
        <v>2.9008264462809916</v>
      </c>
      <c r="CI18" s="171">
        <v>2.7202045475793937</v>
      </c>
      <c r="CJ18" s="42">
        <v>0.08962591676436193</v>
      </c>
      <c r="CK18" s="9">
        <v>35.39</v>
      </c>
    </row>
    <row r="19" spans="1:89" ht="15">
      <c r="A19" s="87" t="s">
        <v>160</v>
      </c>
      <c r="B19" s="131">
        <v>100</v>
      </c>
      <c r="C19" s="132" t="s">
        <v>161</v>
      </c>
      <c r="D19" s="140">
        <v>16.672</v>
      </c>
      <c r="E19" s="133">
        <v>3227</v>
      </c>
      <c r="F19" s="133">
        <v>1782</v>
      </c>
      <c r="G19" s="133">
        <v>1445</v>
      </c>
      <c r="H19" s="133">
        <v>3146</v>
      </c>
      <c r="I19" s="133">
        <v>-81</v>
      </c>
      <c r="J19" s="134">
        <v>6.066666666666666</v>
      </c>
      <c r="K19" s="134">
        <v>78.2</v>
      </c>
      <c r="L19" s="134" t="s">
        <v>447</v>
      </c>
      <c r="M19" s="134" t="s">
        <v>516</v>
      </c>
      <c r="N19" s="212">
        <v>1</v>
      </c>
      <c r="O19" s="134" t="s">
        <v>541</v>
      </c>
      <c r="P19" s="134" t="s">
        <v>518</v>
      </c>
      <c r="Q19" s="33">
        <v>9.51</v>
      </c>
      <c r="R19" s="36">
        <v>9.12</v>
      </c>
      <c r="S19" s="36">
        <v>9.07</v>
      </c>
      <c r="T19" s="36">
        <v>9.68</v>
      </c>
      <c r="U19" s="36">
        <v>8.66</v>
      </c>
      <c r="V19" s="36">
        <v>10.13</v>
      </c>
      <c r="W19" s="36">
        <v>8.92</v>
      </c>
      <c r="X19" s="36">
        <v>9.84</v>
      </c>
      <c r="Y19" s="36">
        <v>9.29</v>
      </c>
      <c r="Z19" s="166">
        <v>9.21</v>
      </c>
      <c r="AA19" s="171">
        <v>9.343</v>
      </c>
      <c r="AB19" s="42">
        <v>0.44696631739860854</v>
      </c>
      <c r="AC19" s="35">
        <v>2.76</v>
      </c>
      <c r="AD19" s="36">
        <v>2.66</v>
      </c>
      <c r="AE19" s="36">
        <v>2.7</v>
      </c>
      <c r="AF19" s="36">
        <v>2.82</v>
      </c>
      <c r="AG19" s="36">
        <v>2.52</v>
      </c>
      <c r="AH19" s="36">
        <v>2.75</v>
      </c>
      <c r="AI19" s="36">
        <v>2.83</v>
      </c>
      <c r="AJ19" s="36">
        <v>2.75</v>
      </c>
      <c r="AK19" s="36">
        <v>2.89</v>
      </c>
      <c r="AL19" s="166">
        <v>2.45</v>
      </c>
      <c r="AM19" s="171">
        <v>2.713</v>
      </c>
      <c r="AN19" s="42">
        <v>0.137763888188769</v>
      </c>
      <c r="AO19" s="35">
        <v>3.4456521739130435</v>
      </c>
      <c r="AP19" s="36">
        <v>3.428571428571428</v>
      </c>
      <c r="AQ19" s="36">
        <v>3.359259259259259</v>
      </c>
      <c r="AR19" s="36">
        <v>3.4326241134751774</v>
      </c>
      <c r="AS19" s="36">
        <v>3.4365079365079367</v>
      </c>
      <c r="AT19" s="36">
        <v>3.683636363636364</v>
      </c>
      <c r="AU19" s="36">
        <v>3.1519434628975262</v>
      </c>
      <c r="AV19" s="36">
        <v>3.578181818181818</v>
      </c>
      <c r="AW19" s="36">
        <v>3.214532871972318</v>
      </c>
      <c r="AX19" s="166">
        <v>3.759183673469388</v>
      </c>
      <c r="AY19" s="171">
        <v>3.4490093101884263</v>
      </c>
      <c r="AZ19" s="42">
        <v>0.18858527466929226</v>
      </c>
      <c r="BA19" s="35">
        <v>7.99</v>
      </c>
      <c r="BB19" s="37">
        <v>7.69</v>
      </c>
      <c r="BC19" s="37">
        <v>6.86</v>
      </c>
      <c r="BD19" s="37">
        <v>6.61</v>
      </c>
      <c r="BE19" s="37">
        <v>6.84</v>
      </c>
      <c r="BF19" s="37">
        <v>6.36</v>
      </c>
      <c r="BG19" s="37">
        <v>6.5</v>
      </c>
      <c r="BH19" s="37">
        <v>6.69</v>
      </c>
      <c r="BI19" s="36">
        <v>6.92</v>
      </c>
      <c r="BJ19" s="166">
        <v>7.15</v>
      </c>
      <c r="BK19" s="171">
        <v>6.961</v>
      </c>
      <c r="BL19" s="42">
        <v>0.5188545075452325</v>
      </c>
      <c r="BM19" s="35">
        <v>2.12</v>
      </c>
      <c r="BN19" s="37">
        <v>2.11</v>
      </c>
      <c r="BO19" s="37">
        <v>1.89</v>
      </c>
      <c r="BP19" s="37">
        <v>2.35</v>
      </c>
      <c r="BQ19" s="37">
        <v>2.22</v>
      </c>
      <c r="BR19" s="37">
        <v>2.3</v>
      </c>
      <c r="BS19" s="37">
        <v>2.2</v>
      </c>
      <c r="BT19" s="37">
        <v>2.33</v>
      </c>
      <c r="BU19" s="36">
        <v>2.38</v>
      </c>
      <c r="BV19" s="166">
        <v>1.97</v>
      </c>
      <c r="BW19" s="171">
        <v>2.1870000000000003</v>
      </c>
      <c r="BX19" s="42">
        <v>0.16465789450318186</v>
      </c>
      <c r="BY19" s="35">
        <v>3.7688679245283017</v>
      </c>
      <c r="BZ19" s="36">
        <v>3.644549763033176</v>
      </c>
      <c r="CA19" s="36">
        <v>3.62962962962963</v>
      </c>
      <c r="CB19" s="36">
        <v>2.8127659574468087</v>
      </c>
      <c r="CC19" s="36">
        <v>3.0810810810810807</v>
      </c>
      <c r="CD19" s="36">
        <v>2.7652173913043483</v>
      </c>
      <c r="CE19" s="36">
        <v>2.954545454545454</v>
      </c>
      <c r="CF19" s="36">
        <v>2.871244635193133</v>
      </c>
      <c r="CG19" s="36">
        <v>2.907563025210084</v>
      </c>
      <c r="CH19" s="166">
        <v>3.6294416243654823</v>
      </c>
      <c r="CI19" s="171">
        <v>3.20649064863375</v>
      </c>
      <c r="CJ19" s="42">
        <v>0.4078113517271152</v>
      </c>
      <c r="CK19" s="9">
        <v>29.84</v>
      </c>
    </row>
    <row r="20" spans="1:89" ht="15">
      <c r="A20" s="87" t="s">
        <v>162</v>
      </c>
      <c r="B20" s="131">
        <v>101</v>
      </c>
      <c r="C20" s="132" t="s">
        <v>163</v>
      </c>
      <c r="D20" s="140">
        <v>15.395</v>
      </c>
      <c r="E20" s="133">
        <v>2953</v>
      </c>
      <c r="F20" s="133">
        <v>2145</v>
      </c>
      <c r="G20" s="133">
        <v>808</v>
      </c>
      <c r="H20" s="133">
        <v>3853</v>
      </c>
      <c r="I20" s="133">
        <v>900</v>
      </c>
      <c r="J20" s="134">
        <v>6.466666666666667</v>
      </c>
      <c r="K20" s="134">
        <v>71.2</v>
      </c>
      <c r="L20" s="134" t="s">
        <v>514</v>
      </c>
      <c r="M20" s="134" t="s">
        <v>517</v>
      </c>
      <c r="N20" s="212">
        <v>7</v>
      </c>
      <c r="O20" s="134" t="s">
        <v>541</v>
      </c>
      <c r="P20" s="134" t="s">
        <v>518</v>
      </c>
      <c r="Q20" s="33">
        <v>9.63</v>
      </c>
      <c r="R20" s="36">
        <v>9.96</v>
      </c>
      <c r="S20" s="36">
        <v>9.76</v>
      </c>
      <c r="T20" s="36">
        <v>10.23</v>
      </c>
      <c r="U20" s="36">
        <v>9.66</v>
      </c>
      <c r="V20" s="36">
        <v>9.03</v>
      </c>
      <c r="W20" s="36">
        <v>9.37</v>
      </c>
      <c r="X20" s="36">
        <v>9.3</v>
      </c>
      <c r="Y20" s="36">
        <v>9.69</v>
      </c>
      <c r="Z20" s="166">
        <v>10.35</v>
      </c>
      <c r="AA20" s="171">
        <v>9.697999999999999</v>
      </c>
      <c r="AB20" s="42">
        <v>0.40810673985015855</v>
      </c>
      <c r="AC20" s="35">
        <v>2.58</v>
      </c>
      <c r="AD20" s="36">
        <v>2.31</v>
      </c>
      <c r="AE20" s="36">
        <v>2.1</v>
      </c>
      <c r="AF20" s="36">
        <v>2.5</v>
      </c>
      <c r="AG20" s="36">
        <v>2.29</v>
      </c>
      <c r="AH20" s="36">
        <v>2.23</v>
      </c>
      <c r="AI20" s="36">
        <v>2.38</v>
      </c>
      <c r="AJ20" s="36">
        <v>2.31</v>
      </c>
      <c r="AK20" s="36">
        <v>2.35</v>
      </c>
      <c r="AL20" s="166">
        <v>2.48</v>
      </c>
      <c r="AM20" s="171">
        <v>2.353</v>
      </c>
      <c r="AN20" s="42">
        <v>0.1401626039839269</v>
      </c>
      <c r="AO20" s="35">
        <v>3.732558139534884</v>
      </c>
      <c r="AP20" s="36">
        <v>4.311688311688312</v>
      </c>
      <c r="AQ20" s="36">
        <v>4.647619047619047</v>
      </c>
      <c r="AR20" s="36">
        <v>4.0920000000000005</v>
      </c>
      <c r="AS20" s="36">
        <v>4.218340611353712</v>
      </c>
      <c r="AT20" s="36">
        <v>4.04932735426009</v>
      </c>
      <c r="AU20" s="36">
        <v>3.936974789915966</v>
      </c>
      <c r="AV20" s="36">
        <v>4.025974025974026</v>
      </c>
      <c r="AW20" s="36">
        <v>4.123404255319149</v>
      </c>
      <c r="AX20" s="166">
        <v>4.173387096774193</v>
      </c>
      <c r="AY20" s="171">
        <v>4.131127363243938</v>
      </c>
      <c r="AZ20" s="42">
        <v>0.24144234702506576</v>
      </c>
      <c r="BA20" s="35">
        <v>6.31</v>
      </c>
      <c r="BB20" s="37">
        <v>6.08</v>
      </c>
      <c r="BC20" s="37">
        <v>6.42</v>
      </c>
      <c r="BD20" s="37">
        <v>6.21</v>
      </c>
      <c r="BE20" s="37">
        <v>5.94</v>
      </c>
      <c r="BF20" s="37">
        <v>6.33</v>
      </c>
      <c r="BG20" s="37">
        <v>6.44</v>
      </c>
      <c r="BH20" s="37">
        <v>6.38</v>
      </c>
      <c r="BI20" s="36">
        <v>6.41</v>
      </c>
      <c r="BJ20" s="166">
        <v>6.35</v>
      </c>
      <c r="BK20" s="171">
        <v>6.287000000000001</v>
      </c>
      <c r="BL20" s="42">
        <v>0.16343874149726334</v>
      </c>
      <c r="BM20" s="35">
        <v>2.16</v>
      </c>
      <c r="BN20" s="37">
        <v>2.21</v>
      </c>
      <c r="BO20" s="37">
        <v>2.14</v>
      </c>
      <c r="BP20" s="37">
        <v>1.99</v>
      </c>
      <c r="BQ20" s="37">
        <v>1.79</v>
      </c>
      <c r="BR20" s="37">
        <v>1.96</v>
      </c>
      <c r="BS20" s="37">
        <v>2.06</v>
      </c>
      <c r="BT20" s="37">
        <v>2.08</v>
      </c>
      <c r="BU20" s="36">
        <v>2</v>
      </c>
      <c r="BV20" s="166">
        <v>1.97</v>
      </c>
      <c r="BW20" s="171">
        <v>2.036</v>
      </c>
      <c r="BX20" s="42">
        <v>0.12158216243438982</v>
      </c>
      <c r="BY20" s="35">
        <v>2.921296296296296</v>
      </c>
      <c r="BZ20" s="36">
        <v>2.751131221719457</v>
      </c>
      <c r="CA20" s="36">
        <v>3</v>
      </c>
      <c r="CB20" s="36">
        <v>3.120603015075377</v>
      </c>
      <c r="CC20" s="36">
        <v>3.3184357541899443</v>
      </c>
      <c r="CD20" s="36">
        <v>3.229591836734694</v>
      </c>
      <c r="CE20" s="36">
        <v>3.1262135922330097</v>
      </c>
      <c r="CF20" s="36">
        <v>3.067307692307692</v>
      </c>
      <c r="CG20" s="36">
        <v>3.205</v>
      </c>
      <c r="CH20" s="166">
        <v>3.2233502538071064</v>
      </c>
      <c r="CI20" s="171">
        <v>3.0962929662363576</v>
      </c>
      <c r="CJ20" s="42">
        <v>0.16879835069771346</v>
      </c>
      <c r="CK20" s="9">
        <v>24.45</v>
      </c>
    </row>
    <row r="21" spans="1:89" ht="15">
      <c r="A21" s="87" t="s">
        <v>164</v>
      </c>
      <c r="B21" s="131">
        <v>104</v>
      </c>
      <c r="C21" s="231" t="s">
        <v>89</v>
      </c>
      <c r="D21" s="140">
        <v>15.979</v>
      </c>
      <c r="E21" s="133">
        <v>3184</v>
      </c>
      <c r="F21" s="133">
        <v>1829</v>
      </c>
      <c r="G21" s="133">
        <v>1355</v>
      </c>
      <c r="H21" s="133">
        <v>3328</v>
      </c>
      <c r="I21" s="133">
        <v>144</v>
      </c>
      <c r="J21" s="134">
        <v>6.133333333333334</v>
      </c>
      <c r="K21" s="134">
        <v>73.5</v>
      </c>
      <c r="L21" s="134" t="s">
        <v>514</v>
      </c>
      <c r="M21" s="134" t="s">
        <v>516</v>
      </c>
      <c r="N21" s="212">
        <v>7</v>
      </c>
      <c r="O21" s="134" t="s">
        <v>541</v>
      </c>
      <c r="P21" s="134" t="s">
        <v>518</v>
      </c>
      <c r="Q21" s="33">
        <v>8.72</v>
      </c>
      <c r="R21" s="36">
        <v>8.69</v>
      </c>
      <c r="S21" s="36">
        <v>8.69</v>
      </c>
      <c r="T21" s="36">
        <v>8.58</v>
      </c>
      <c r="U21" s="36">
        <v>8.45</v>
      </c>
      <c r="V21" s="36">
        <v>9.08</v>
      </c>
      <c r="W21" s="36">
        <v>8.57</v>
      </c>
      <c r="X21" s="36">
        <v>8.81</v>
      </c>
      <c r="Y21" s="36">
        <v>8.83</v>
      </c>
      <c r="Z21" s="166">
        <v>8.31</v>
      </c>
      <c r="AA21" s="171">
        <v>8.672999999999998</v>
      </c>
      <c r="AB21" s="42">
        <v>0.21411575270298333</v>
      </c>
      <c r="AC21" s="35">
        <v>3.19</v>
      </c>
      <c r="AD21" s="36">
        <v>3.12</v>
      </c>
      <c r="AE21" s="36">
        <v>3.2</v>
      </c>
      <c r="AF21" s="36">
        <v>3.14</v>
      </c>
      <c r="AG21" s="36">
        <v>3.1</v>
      </c>
      <c r="AH21" s="36">
        <v>3.14</v>
      </c>
      <c r="AI21" s="36">
        <v>3.1</v>
      </c>
      <c r="AJ21" s="36">
        <v>3.34</v>
      </c>
      <c r="AK21" s="36">
        <v>3.1</v>
      </c>
      <c r="AL21" s="166">
        <v>3.13</v>
      </c>
      <c r="AM21" s="171">
        <v>3.156</v>
      </c>
      <c r="AN21" s="42">
        <v>0.07366591251499226</v>
      </c>
      <c r="AO21" s="35">
        <v>2.7335423197492164</v>
      </c>
      <c r="AP21" s="36">
        <v>2.78525641025641</v>
      </c>
      <c r="AQ21" s="36">
        <v>2.7156249999999997</v>
      </c>
      <c r="AR21" s="36">
        <v>2.732484076433121</v>
      </c>
      <c r="AS21" s="36">
        <v>2.725806451612903</v>
      </c>
      <c r="AT21" s="36">
        <v>2.8917197452229297</v>
      </c>
      <c r="AU21" s="36">
        <v>2.764516129032258</v>
      </c>
      <c r="AV21" s="36">
        <v>2.637724550898204</v>
      </c>
      <c r="AW21" s="36">
        <v>2.8483870967741933</v>
      </c>
      <c r="AX21" s="166">
        <v>2.6549520766773167</v>
      </c>
      <c r="AY21" s="171">
        <v>2.7490013856656548</v>
      </c>
      <c r="AZ21" s="42">
        <v>0.0783104807681592</v>
      </c>
      <c r="BA21" s="35">
        <v>5.65</v>
      </c>
      <c r="BB21" s="37">
        <v>5.06</v>
      </c>
      <c r="BC21" s="37">
        <v>5.95</v>
      </c>
      <c r="BD21" s="37">
        <v>5.78</v>
      </c>
      <c r="BE21" s="37">
        <v>5.51</v>
      </c>
      <c r="BF21" s="37">
        <v>5.22</v>
      </c>
      <c r="BG21" s="37">
        <v>5.66</v>
      </c>
      <c r="BH21" s="37">
        <v>5.8</v>
      </c>
      <c r="BI21" s="36">
        <v>5.5</v>
      </c>
      <c r="BJ21" s="166">
        <v>5.4</v>
      </c>
      <c r="BK21" s="171">
        <v>5.552999999999999</v>
      </c>
      <c r="BL21" s="42">
        <v>0.2734572889664836</v>
      </c>
      <c r="BM21" s="35">
        <v>2.61</v>
      </c>
      <c r="BN21" s="37">
        <v>2.45</v>
      </c>
      <c r="BO21" s="37">
        <v>2.72</v>
      </c>
      <c r="BP21" s="37">
        <v>2.46</v>
      </c>
      <c r="BQ21" s="37">
        <v>2.43</v>
      </c>
      <c r="BR21" s="37">
        <v>2.57</v>
      </c>
      <c r="BS21" s="37">
        <v>2.61</v>
      </c>
      <c r="BT21" s="37">
        <v>2.45</v>
      </c>
      <c r="BU21" s="36">
        <v>2.6</v>
      </c>
      <c r="BV21" s="166">
        <v>2.52</v>
      </c>
      <c r="BW21" s="171">
        <v>2.5420000000000003</v>
      </c>
      <c r="BX21" s="42">
        <v>0.09531235200352138</v>
      </c>
      <c r="BY21" s="35">
        <v>2.164750957854406</v>
      </c>
      <c r="BZ21" s="36">
        <v>2.0653061224489795</v>
      </c>
      <c r="CA21" s="36">
        <v>2.1875</v>
      </c>
      <c r="CB21" s="36">
        <v>2.3495934959349594</v>
      </c>
      <c r="CC21" s="36">
        <v>2.267489711934156</v>
      </c>
      <c r="CD21" s="36">
        <v>2.0311284046692606</v>
      </c>
      <c r="CE21" s="36">
        <v>2.1685823754789273</v>
      </c>
      <c r="CF21" s="36">
        <v>2.36734693877551</v>
      </c>
      <c r="CG21" s="36">
        <v>2.1153846153846154</v>
      </c>
      <c r="CH21" s="166">
        <v>2.142857142857143</v>
      </c>
      <c r="CI21" s="171">
        <v>2.1859939765337955</v>
      </c>
      <c r="CJ21" s="42">
        <v>0.11177722095770519</v>
      </c>
      <c r="CK21" s="9">
        <v>29.87</v>
      </c>
    </row>
    <row r="22" spans="1:89" ht="15">
      <c r="A22" s="87" t="s">
        <v>165</v>
      </c>
      <c r="B22" s="131">
        <v>105</v>
      </c>
      <c r="C22" s="132" t="s">
        <v>166</v>
      </c>
      <c r="D22" s="140">
        <v>17.071</v>
      </c>
      <c r="E22" s="133">
        <v>2656</v>
      </c>
      <c r="F22" s="133">
        <v>1764</v>
      </c>
      <c r="G22" s="133">
        <v>892</v>
      </c>
      <c r="H22" s="133">
        <v>3081</v>
      </c>
      <c r="I22" s="133">
        <v>425</v>
      </c>
      <c r="J22" s="134">
        <v>6.333333333333333</v>
      </c>
      <c r="K22" s="134">
        <v>69.65</v>
      </c>
      <c r="L22" s="134" t="s">
        <v>515</v>
      </c>
      <c r="M22" s="134" t="s">
        <v>517</v>
      </c>
      <c r="N22" s="212">
        <v>7</v>
      </c>
      <c r="O22" s="134" t="s">
        <v>541</v>
      </c>
      <c r="P22" s="134" t="s">
        <v>518</v>
      </c>
      <c r="Q22" s="33">
        <v>7.4</v>
      </c>
      <c r="R22" s="36">
        <v>7.27</v>
      </c>
      <c r="S22" s="36">
        <v>6.56</v>
      </c>
      <c r="T22" s="36">
        <v>6.8</v>
      </c>
      <c r="U22" s="36">
        <v>7.46</v>
      </c>
      <c r="V22" s="36">
        <v>6.34</v>
      </c>
      <c r="W22" s="36">
        <v>6.81</v>
      </c>
      <c r="X22" s="36">
        <v>6.81</v>
      </c>
      <c r="Y22" s="36">
        <v>6.7</v>
      </c>
      <c r="Z22" s="166">
        <v>6.56</v>
      </c>
      <c r="AA22" s="171">
        <v>6.871</v>
      </c>
      <c r="AB22" s="42">
        <v>0.38050989182642614</v>
      </c>
      <c r="AC22" s="35">
        <v>3.45</v>
      </c>
      <c r="AD22" s="36">
        <v>3.47</v>
      </c>
      <c r="AE22" s="36">
        <v>3.23</v>
      </c>
      <c r="AF22" s="36">
        <v>3.1</v>
      </c>
      <c r="AG22" s="36">
        <v>3.33</v>
      </c>
      <c r="AH22" s="36">
        <v>3.35</v>
      </c>
      <c r="AI22" s="36">
        <v>3.22</v>
      </c>
      <c r="AJ22" s="36">
        <v>2.9</v>
      </c>
      <c r="AK22" s="36">
        <v>3.1</v>
      </c>
      <c r="AL22" s="166">
        <v>3.09</v>
      </c>
      <c r="AM22" s="171">
        <v>3.2239999999999993</v>
      </c>
      <c r="AN22" s="42">
        <v>0.1802590728183644</v>
      </c>
      <c r="AO22" s="35">
        <v>2.1449275362318843</v>
      </c>
      <c r="AP22" s="36">
        <v>2.095100864553314</v>
      </c>
      <c r="AQ22" s="36">
        <v>2.0309597523219813</v>
      </c>
      <c r="AR22" s="36">
        <v>2.193548387096774</v>
      </c>
      <c r="AS22" s="36">
        <v>2.24024024024024</v>
      </c>
      <c r="AT22" s="36">
        <v>1.8925373134328358</v>
      </c>
      <c r="AU22" s="36">
        <v>2.1149068322981366</v>
      </c>
      <c r="AV22" s="36">
        <v>2.3482758620689657</v>
      </c>
      <c r="AW22" s="36">
        <v>2.161290322580645</v>
      </c>
      <c r="AX22" s="166">
        <v>2.1229773462783172</v>
      </c>
      <c r="AY22" s="171">
        <v>2.13447644571031</v>
      </c>
      <c r="AZ22" s="42">
        <v>0.12134878985765926</v>
      </c>
      <c r="BA22" s="35">
        <v>4.43</v>
      </c>
      <c r="BB22" s="37">
        <v>4.32</v>
      </c>
      <c r="BC22" s="37">
        <v>4.11</v>
      </c>
      <c r="BD22" s="37">
        <v>4.68</v>
      </c>
      <c r="BE22" s="37">
        <v>4.27</v>
      </c>
      <c r="BF22" s="37">
        <v>4.08</v>
      </c>
      <c r="BG22" s="37">
        <v>3.93</v>
      </c>
      <c r="BH22" s="37">
        <v>4.19</v>
      </c>
      <c r="BI22" s="36">
        <v>4.45</v>
      </c>
      <c r="BJ22" s="166">
        <v>4.27</v>
      </c>
      <c r="BK22" s="171">
        <v>4.273000000000001</v>
      </c>
      <c r="BL22" s="42">
        <v>0.21401194151521014</v>
      </c>
      <c r="BM22" s="35">
        <v>2.78</v>
      </c>
      <c r="BN22" s="37">
        <v>2.69</v>
      </c>
      <c r="BO22" s="37">
        <v>2.85</v>
      </c>
      <c r="BP22" s="37">
        <v>2.79</v>
      </c>
      <c r="BQ22" s="37">
        <v>2.64</v>
      </c>
      <c r="BR22" s="37">
        <v>2.54</v>
      </c>
      <c r="BS22" s="37">
        <v>2.76</v>
      </c>
      <c r="BT22" s="37">
        <v>2.55</v>
      </c>
      <c r="BU22" s="36">
        <v>2.56</v>
      </c>
      <c r="BV22" s="166">
        <v>2.77</v>
      </c>
      <c r="BW22" s="171">
        <v>2.6929999999999996</v>
      </c>
      <c r="BX22" s="42">
        <v>0.11372969904315335</v>
      </c>
      <c r="BY22" s="35">
        <v>1.5935251798561152</v>
      </c>
      <c r="BZ22" s="36">
        <v>1.6059479553903346</v>
      </c>
      <c r="CA22" s="36">
        <v>1.4421052631578948</v>
      </c>
      <c r="CB22" s="36">
        <v>1.6774193548387095</v>
      </c>
      <c r="CC22" s="36">
        <v>1.6174242424242422</v>
      </c>
      <c r="CD22" s="36">
        <v>1.6062992125984252</v>
      </c>
      <c r="CE22" s="36">
        <v>1.423913043478261</v>
      </c>
      <c r="CF22" s="36">
        <v>1.643137254901961</v>
      </c>
      <c r="CG22" s="36">
        <v>1.73828125</v>
      </c>
      <c r="CH22" s="166">
        <v>1.5415162454873645</v>
      </c>
      <c r="CI22" s="171">
        <v>1.588956900213331</v>
      </c>
      <c r="CJ22" s="42">
        <v>0.09748793790387629</v>
      </c>
      <c r="CK22" s="9">
        <v>24.83</v>
      </c>
    </row>
    <row r="23" spans="1:89" ht="15">
      <c r="A23" s="87" t="s">
        <v>167</v>
      </c>
      <c r="B23" s="131">
        <v>108</v>
      </c>
      <c r="C23" s="132" t="s">
        <v>168</v>
      </c>
      <c r="D23" s="140">
        <v>16.02</v>
      </c>
      <c r="E23" s="133">
        <v>2236</v>
      </c>
      <c r="F23" s="133">
        <v>1398</v>
      </c>
      <c r="G23" s="133">
        <v>838</v>
      </c>
      <c r="H23" s="133">
        <v>3161</v>
      </c>
      <c r="I23" s="133">
        <v>925</v>
      </c>
      <c r="J23" s="134">
        <v>6</v>
      </c>
      <c r="K23" s="134">
        <v>77.55</v>
      </c>
      <c r="L23" s="134" t="s">
        <v>515</v>
      </c>
      <c r="M23" s="134" t="s">
        <v>517</v>
      </c>
      <c r="N23" s="212">
        <v>1</v>
      </c>
      <c r="O23" s="134" t="s">
        <v>541</v>
      </c>
      <c r="P23" s="134" t="s">
        <v>518</v>
      </c>
      <c r="Q23" s="33">
        <v>8.42</v>
      </c>
      <c r="R23" s="36">
        <v>9.04</v>
      </c>
      <c r="S23" s="36">
        <v>9.57</v>
      </c>
      <c r="T23" s="36">
        <v>9.07</v>
      </c>
      <c r="U23" s="36">
        <v>8.36</v>
      </c>
      <c r="V23" s="36">
        <v>9.05</v>
      </c>
      <c r="W23" s="36">
        <v>9.07</v>
      </c>
      <c r="X23" s="36">
        <v>8.73</v>
      </c>
      <c r="Y23" s="36">
        <v>9.01</v>
      </c>
      <c r="Z23" s="166">
        <v>8.66</v>
      </c>
      <c r="AA23" s="171">
        <v>8.898</v>
      </c>
      <c r="AB23" s="42">
        <v>0.3604565006889001</v>
      </c>
      <c r="AC23" s="35">
        <v>2.52</v>
      </c>
      <c r="AD23" s="36">
        <v>2.28</v>
      </c>
      <c r="AE23" s="36">
        <v>2.42</v>
      </c>
      <c r="AF23" s="36">
        <v>2.33</v>
      </c>
      <c r="AG23" s="36">
        <v>2.53</v>
      </c>
      <c r="AH23" s="36">
        <v>2.48</v>
      </c>
      <c r="AI23" s="36">
        <v>2.36</v>
      </c>
      <c r="AJ23" s="36">
        <v>2.34</v>
      </c>
      <c r="AK23" s="36">
        <v>2.51</v>
      </c>
      <c r="AL23" s="166">
        <v>2.57</v>
      </c>
      <c r="AM23" s="171">
        <v>2.434</v>
      </c>
      <c r="AN23" s="42">
        <v>0.10112698288125074</v>
      </c>
      <c r="AO23" s="35">
        <v>3.3412698412698414</v>
      </c>
      <c r="AP23" s="36">
        <v>3.9649122807017543</v>
      </c>
      <c r="AQ23" s="36">
        <v>3.9545454545454546</v>
      </c>
      <c r="AR23" s="36">
        <v>3.892703862660944</v>
      </c>
      <c r="AS23" s="36">
        <v>3.3043478260869565</v>
      </c>
      <c r="AT23" s="36">
        <v>3.649193548387097</v>
      </c>
      <c r="AU23" s="36">
        <v>3.843220338983051</v>
      </c>
      <c r="AV23" s="36">
        <v>3.7307692307692313</v>
      </c>
      <c r="AW23" s="36">
        <v>3.5896414342629486</v>
      </c>
      <c r="AX23" s="166">
        <v>3.3696498054474713</v>
      </c>
      <c r="AY23" s="171">
        <v>3.664025362311475</v>
      </c>
      <c r="AZ23" s="42">
        <v>0.2559824816435942</v>
      </c>
      <c r="BA23" s="35">
        <v>5.79</v>
      </c>
      <c r="BB23" s="37">
        <v>5.8</v>
      </c>
      <c r="BC23" s="37">
        <v>6.42</v>
      </c>
      <c r="BD23" s="37">
        <v>6.28</v>
      </c>
      <c r="BE23" s="37">
        <v>6.11</v>
      </c>
      <c r="BF23" s="37">
        <v>5.89</v>
      </c>
      <c r="BG23" s="37">
        <v>6.29</v>
      </c>
      <c r="BH23" s="37">
        <v>6.11</v>
      </c>
      <c r="BI23" s="36">
        <v>6.31</v>
      </c>
      <c r="BJ23" s="166">
        <v>6.05</v>
      </c>
      <c r="BK23" s="171">
        <v>6.1049999999999995</v>
      </c>
      <c r="BL23" s="42">
        <v>0.22302217129446195</v>
      </c>
      <c r="BM23" s="35">
        <v>1.99</v>
      </c>
      <c r="BN23" s="37">
        <v>1.93</v>
      </c>
      <c r="BO23" s="37">
        <v>1.9</v>
      </c>
      <c r="BP23" s="37">
        <v>2.16</v>
      </c>
      <c r="BQ23" s="37">
        <v>2.01</v>
      </c>
      <c r="BR23" s="37">
        <v>2.06</v>
      </c>
      <c r="BS23" s="37">
        <v>1.88</v>
      </c>
      <c r="BT23" s="37">
        <v>2.05</v>
      </c>
      <c r="BU23" s="36">
        <v>2.09</v>
      </c>
      <c r="BV23" s="166">
        <v>2.05</v>
      </c>
      <c r="BW23" s="171">
        <v>2.012</v>
      </c>
      <c r="BX23" s="42">
        <v>0.08841819822738464</v>
      </c>
      <c r="BY23" s="35">
        <v>2.909547738693467</v>
      </c>
      <c r="BZ23" s="36">
        <v>3.005181347150259</v>
      </c>
      <c r="CA23" s="36">
        <v>3.378947368421053</v>
      </c>
      <c r="CB23" s="36">
        <v>2.9074074074074074</v>
      </c>
      <c r="CC23" s="36">
        <v>3.039800995024876</v>
      </c>
      <c r="CD23" s="36">
        <v>2.8592233009708736</v>
      </c>
      <c r="CE23" s="36">
        <v>3.3457446808510642</v>
      </c>
      <c r="CF23" s="36">
        <v>2.980487804878049</v>
      </c>
      <c r="CG23" s="36">
        <v>3.0191387559808613</v>
      </c>
      <c r="CH23" s="166">
        <v>2.951219512195122</v>
      </c>
      <c r="CI23" s="171">
        <v>3.0396698911573035</v>
      </c>
      <c r="CJ23" s="42">
        <v>0.1791070715728008</v>
      </c>
      <c r="CK23" s="9">
        <v>22.23</v>
      </c>
    </row>
    <row r="24" spans="1:89" ht="15">
      <c r="A24" s="87" t="s">
        <v>169</v>
      </c>
      <c r="B24" s="131">
        <v>109</v>
      </c>
      <c r="C24" s="231" t="s">
        <v>88</v>
      </c>
      <c r="D24" s="140">
        <v>22.491</v>
      </c>
      <c r="E24" s="133">
        <v>2820</v>
      </c>
      <c r="F24" s="133">
        <v>1815</v>
      </c>
      <c r="G24" s="133">
        <v>1005</v>
      </c>
      <c r="H24" s="133">
        <v>3176</v>
      </c>
      <c r="I24" s="133">
        <v>356</v>
      </c>
      <c r="J24" s="134">
        <v>6.333333333333333</v>
      </c>
      <c r="K24" s="134">
        <v>71.35</v>
      </c>
      <c r="L24" s="134" t="s">
        <v>515</v>
      </c>
      <c r="M24" s="134" t="s">
        <v>516</v>
      </c>
      <c r="N24" s="212">
        <v>6</v>
      </c>
      <c r="O24" s="134" t="s">
        <v>541</v>
      </c>
      <c r="P24" s="134" t="s">
        <v>518</v>
      </c>
      <c r="Q24" s="33">
        <v>7.29</v>
      </c>
      <c r="R24" s="36">
        <v>6.76</v>
      </c>
      <c r="S24" s="36">
        <v>7.66</v>
      </c>
      <c r="T24" s="36">
        <v>6.7</v>
      </c>
      <c r="U24" s="36">
        <v>5.98</v>
      </c>
      <c r="V24" s="36">
        <v>6.88</v>
      </c>
      <c r="W24" s="36">
        <v>7.12</v>
      </c>
      <c r="X24" s="36">
        <v>6.93</v>
      </c>
      <c r="Y24" s="36">
        <v>6.92</v>
      </c>
      <c r="Z24" s="166">
        <v>7.08</v>
      </c>
      <c r="AA24" s="171">
        <v>6.932</v>
      </c>
      <c r="AB24" s="42">
        <v>0.4356298122641699</v>
      </c>
      <c r="AC24" s="35">
        <v>3.23</v>
      </c>
      <c r="AD24" s="36">
        <v>3.3</v>
      </c>
      <c r="AE24" s="36">
        <v>3.28</v>
      </c>
      <c r="AF24" s="36">
        <v>3.22</v>
      </c>
      <c r="AG24" s="36">
        <v>3.02</v>
      </c>
      <c r="AH24" s="36">
        <v>3.03</v>
      </c>
      <c r="AI24" s="36">
        <v>2.93</v>
      </c>
      <c r="AJ24" s="36">
        <v>3.43</v>
      </c>
      <c r="AK24" s="36">
        <v>3.06</v>
      </c>
      <c r="AL24" s="166">
        <v>3.12</v>
      </c>
      <c r="AM24" s="171">
        <v>3.162</v>
      </c>
      <c r="AN24" s="42">
        <v>0.1550483795465125</v>
      </c>
      <c r="AO24" s="35">
        <v>2.2569659442724457</v>
      </c>
      <c r="AP24" s="36">
        <v>2.0484848484848484</v>
      </c>
      <c r="AQ24" s="36">
        <v>2.3353658536585367</v>
      </c>
      <c r="AR24" s="36">
        <v>2.080745341614907</v>
      </c>
      <c r="AS24" s="36">
        <v>1.980132450331126</v>
      </c>
      <c r="AT24" s="36">
        <v>2.2706270627062706</v>
      </c>
      <c r="AU24" s="36">
        <v>2.4300341296928325</v>
      </c>
      <c r="AV24" s="36">
        <v>2.020408163265306</v>
      </c>
      <c r="AW24" s="36">
        <v>2.261437908496732</v>
      </c>
      <c r="AX24" s="166">
        <v>2.269230769230769</v>
      </c>
      <c r="AY24" s="171">
        <v>2.1953432471753773</v>
      </c>
      <c r="AZ24" s="42">
        <v>0.15114270681048375</v>
      </c>
      <c r="BA24" s="35">
        <v>4.07</v>
      </c>
      <c r="BB24" s="37">
        <v>4.27</v>
      </c>
      <c r="BC24" s="37">
        <v>4.49</v>
      </c>
      <c r="BD24" s="37">
        <v>4.51</v>
      </c>
      <c r="BE24" s="37">
        <v>5.25</v>
      </c>
      <c r="BF24" s="37">
        <v>4.35</v>
      </c>
      <c r="BG24" s="37">
        <v>4.28</v>
      </c>
      <c r="BH24" s="37">
        <v>3.85</v>
      </c>
      <c r="BI24" s="36">
        <v>4.58</v>
      </c>
      <c r="BJ24" s="166">
        <v>4.67</v>
      </c>
      <c r="BK24" s="171">
        <v>4.432</v>
      </c>
      <c r="BL24" s="42">
        <v>0.3775594140146838</v>
      </c>
      <c r="BM24" s="35">
        <v>2.7</v>
      </c>
      <c r="BN24" s="37">
        <v>2.82</v>
      </c>
      <c r="BO24" s="37">
        <v>2.59</v>
      </c>
      <c r="BP24" s="37">
        <v>2.62</v>
      </c>
      <c r="BQ24" s="37">
        <v>2.66</v>
      </c>
      <c r="BR24" s="37">
        <v>2.58</v>
      </c>
      <c r="BS24" s="37">
        <v>2.74</v>
      </c>
      <c r="BT24" s="37">
        <v>2.52</v>
      </c>
      <c r="BU24" s="36">
        <v>2.72</v>
      </c>
      <c r="BV24" s="166">
        <v>2.86</v>
      </c>
      <c r="BW24" s="171">
        <v>2.681</v>
      </c>
      <c r="BX24" s="42">
        <v>0.1081614020290514</v>
      </c>
      <c r="BY24" s="35">
        <v>1.5074074074074073</v>
      </c>
      <c r="BZ24" s="36">
        <v>1.5141843971631206</v>
      </c>
      <c r="CA24" s="36">
        <v>1.7335907335907337</v>
      </c>
      <c r="CB24" s="36">
        <v>1.7213740458015265</v>
      </c>
      <c r="CC24" s="36">
        <v>1.9736842105263157</v>
      </c>
      <c r="CD24" s="36">
        <v>1.6860465116279069</v>
      </c>
      <c r="CE24" s="36">
        <v>1.5620437956204378</v>
      </c>
      <c r="CF24" s="36">
        <v>1.527777777777778</v>
      </c>
      <c r="CG24" s="36">
        <v>1.6838235294117647</v>
      </c>
      <c r="CH24" s="166">
        <v>1.632867132867133</v>
      </c>
      <c r="CI24" s="171">
        <v>1.6542799541794124</v>
      </c>
      <c r="CJ24" s="42">
        <v>0.14175877845880752</v>
      </c>
      <c r="CK24" s="9">
        <v>24.94</v>
      </c>
    </row>
    <row r="25" spans="1:89" ht="15">
      <c r="A25" s="87" t="s">
        <v>170</v>
      </c>
      <c r="B25" s="131">
        <v>114</v>
      </c>
      <c r="C25" s="132" t="s">
        <v>171</v>
      </c>
      <c r="D25" s="140">
        <v>15.405</v>
      </c>
      <c r="E25" s="133">
        <v>2618</v>
      </c>
      <c r="F25" s="133">
        <v>1584</v>
      </c>
      <c r="G25" s="133">
        <v>1034</v>
      </c>
      <c r="H25" s="133">
        <v>3209</v>
      </c>
      <c r="I25" s="133">
        <v>591</v>
      </c>
      <c r="J25" s="134">
        <v>5.933333333333334</v>
      </c>
      <c r="K25" s="134">
        <v>76</v>
      </c>
      <c r="L25" s="134" t="s">
        <v>515</v>
      </c>
      <c r="M25" s="134" t="s">
        <v>517</v>
      </c>
      <c r="N25" s="212">
        <v>2</v>
      </c>
      <c r="O25" s="134" t="s">
        <v>541</v>
      </c>
      <c r="P25" s="134" t="s">
        <v>518</v>
      </c>
      <c r="Q25" s="33">
        <v>9.87</v>
      </c>
      <c r="R25" s="36">
        <v>9.46</v>
      </c>
      <c r="S25" s="36">
        <v>9.59</v>
      </c>
      <c r="T25" s="36">
        <v>10.28</v>
      </c>
      <c r="U25" s="36">
        <v>9.78</v>
      </c>
      <c r="V25" s="36">
        <v>9.42</v>
      </c>
      <c r="W25" s="36">
        <v>9.37</v>
      </c>
      <c r="X25" s="36">
        <v>9.79</v>
      </c>
      <c r="Y25" s="36">
        <v>10.37</v>
      </c>
      <c r="Z25" s="166">
        <v>9.47</v>
      </c>
      <c r="AA25" s="171">
        <v>9.74</v>
      </c>
      <c r="AB25" s="42">
        <v>0.3531760656291871</v>
      </c>
      <c r="AC25" s="35">
        <v>2.33</v>
      </c>
      <c r="AD25" s="36">
        <v>2.05</v>
      </c>
      <c r="AE25" s="36">
        <v>2.28</v>
      </c>
      <c r="AF25" s="36">
        <v>2.39</v>
      </c>
      <c r="AG25" s="36">
        <v>2.36</v>
      </c>
      <c r="AH25" s="36">
        <v>2.39</v>
      </c>
      <c r="AI25" s="36">
        <v>2.27</v>
      </c>
      <c r="AJ25" s="36">
        <v>2.26</v>
      </c>
      <c r="AK25" s="36">
        <v>2.4</v>
      </c>
      <c r="AL25" s="166">
        <v>2.37</v>
      </c>
      <c r="AM25" s="171">
        <v>2.3099999999999996</v>
      </c>
      <c r="AN25" s="42">
        <v>0.10540925533895047</v>
      </c>
      <c r="AO25" s="35">
        <v>4.236051502145922</v>
      </c>
      <c r="AP25" s="36">
        <v>4.614634146341464</v>
      </c>
      <c r="AQ25" s="36">
        <v>4.2061403508771935</v>
      </c>
      <c r="AR25" s="36">
        <v>4.3012552301255225</v>
      </c>
      <c r="AS25" s="36">
        <v>4.1440677966101696</v>
      </c>
      <c r="AT25" s="36">
        <v>3.941422594142259</v>
      </c>
      <c r="AU25" s="36">
        <v>4.127753303964758</v>
      </c>
      <c r="AV25" s="36">
        <v>4.331858407079646</v>
      </c>
      <c r="AW25" s="36">
        <v>4.320833333333333</v>
      </c>
      <c r="AX25" s="166">
        <v>3.9957805907173</v>
      </c>
      <c r="AY25" s="171">
        <v>4.221979725533757</v>
      </c>
      <c r="AZ25" s="42">
        <v>0.1907830649031436</v>
      </c>
      <c r="BA25" s="35">
        <v>7.13</v>
      </c>
      <c r="BB25" s="37">
        <v>6.41</v>
      </c>
      <c r="BC25" s="37">
        <v>6.45</v>
      </c>
      <c r="BD25" s="37">
        <v>6.38</v>
      </c>
      <c r="BE25" s="37">
        <v>6.37</v>
      </c>
      <c r="BF25" s="37">
        <v>6.52</v>
      </c>
      <c r="BG25" s="37">
        <v>6.33</v>
      </c>
      <c r="BH25" s="37">
        <v>6.78</v>
      </c>
      <c r="BI25" s="36">
        <v>7.12</v>
      </c>
      <c r="BJ25" s="166">
        <v>6.9</v>
      </c>
      <c r="BK25" s="171">
        <v>6.6389999999999985</v>
      </c>
      <c r="BL25" s="42">
        <v>0.3158216796443106</v>
      </c>
      <c r="BM25" s="35">
        <v>1.65</v>
      </c>
      <c r="BN25" s="37">
        <v>1.8</v>
      </c>
      <c r="BO25" s="37">
        <v>1.95</v>
      </c>
      <c r="BP25" s="37">
        <v>1.99</v>
      </c>
      <c r="BQ25" s="37">
        <v>1.93</v>
      </c>
      <c r="BR25" s="37">
        <v>1.93</v>
      </c>
      <c r="BS25" s="37">
        <v>1.68</v>
      </c>
      <c r="BT25" s="37">
        <v>1.94</v>
      </c>
      <c r="BU25" s="36">
        <v>1.89</v>
      </c>
      <c r="BV25" s="166">
        <v>1.97</v>
      </c>
      <c r="BW25" s="171">
        <v>1.8729999999999998</v>
      </c>
      <c r="BX25" s="42">
        <v>0.12138551991257111</v>
      </c>
      <c r="BY25" s="35">
        <v>4.321212121212121</v>
      </c>
      <c r="BZ25" s="36">
        <v>3.561111111111111</v>
      </c>
      <c r="CA25" s="36">
        <v>3.307692307692308</v>
      </c>
      <c r="CB25" s="36">
        <v>3.2060301507537687</v>
      </c>
      <c r="CC25" s="36">
        <v>3.300518134715026</v>
      </c>
      <c r="CD25" s="36">
        <v>3.378238341968912</v>
      </c>
      <c r="CE25" s="36">
        <v>3.7678571428571432</v>
      </c>
      <c r="CF25" s="36">
        <v>3.4948453608247423</v>
      </c>
      <c r="CG25" s="36">
        <v>3.7671957671957674</v>
      </c>
      <c r="CH25" s="166">
        <v>3.50253807106599</v>
      </c>
      <c r="CI25" s="171">
        <v>3.5607238509396892</v>
      </c>
      <c r="CJ25" s="42">
        <v>0.3270140212802256</v>
      </c>
      <c r="CK25" s="9">
        <v>24.43</v>
      </c>
    </row>
    <row r="26" spans="1:89" ht="15">
      <c r="A26" s="87" t="s">
        <v>175</v>
      </c>
      <c r="B26" s="131">
        <v>123</v>
      </c>
      <c r="C26" s="132" t="s">
        <v>176</v>
      </c>
      <c r="D26" s="140">
        <v>23.736</v>
      </c>
      <c r="E26" s="133">
        <v>3247</v>
      </c>
      <c r="F26" s="133">
        <v>1661</v>
      </c>
      <c r="G26" s="133">
        <v>1586</v>
      </c>
      <c r="H26" s="133">
        <v>2999</v>
      </c>
      <c r="I26" s="133">
        <v>-248</v>
      </c>
      <c r="J26" s="134">
        <v>6</v>
      </c>
      <c r="K26" s="134">
        <v>80.65</v>
      </c>
      <c r="L26" s="134" t="s">
        <v>515</v>
      </c>
      <c r="M26" s="134" t="s">
        <v>517</v>
      </c>
      <c r="N26" s="212">
        <v>1</v>
      </c>
      <c r="O26" s="134" t="s">
        <v>541</v>
      </c>
      <c r="P26" s="134" t="s">
        <v>518</v>
      </c>
      <c r="Q26" s="33">
        <v>9.18</v>
      </c>
      <c r="R26" s="36">
        <v>9.3</v>
      </c>
      <c r="S26" s="36">
        <v>9.32</v>
      </c>
      <c r="T26" s="36">
        <v>9.19</v>
      </c>
      <c r="U26" s="36">
        <v>8.92</v>
      </c>
      <c r="V26" s="36">
        <v>9.33</v>
      </c>
      <c r="W26" s="36">
        <v>9.54</v>
      </c>
      <c r="X26" s="36">
        <v>9.67</v>
      </c>
      <c r="Y26" s="36">
        <v>9.56</v>
      </c>
      <c r="Z26" s="166">
        <v>9.93</v>
      </c>
      <c r="AA26" s="171">
        <v>9.394</v>
      </c>
      <c r="AB26" s="42">
        <v>0.28729388747028806</v>
      </c>
      <c r="AC26" s="35">
        <v>2.51</v>
      </c>
      <c r="AD26" s="36">
        <v>2.57</v>
      </c>
      <c r="AE26" s="36">
        <v>2.7</v>
      </c>
      <c r="AF26" s="36">
        <v>2.78</v>
      </c>
      <c r="AG26" s="36">
        <v>2.32</v>
      </c>
      <c r="AH26" s="36">
        <v>2.42</v>
      </c>
      <c r="AI26" s="36">
        <v>2.65</v>
      </c>
      <c r="AJ26" s="36">
        <v>2.68</v>
      </c>
      <c r="AK26" s="36">
        <v>2.55</v>
      </c>
      <c r="AL26" s="166">
        <v>2.5</v>
      </c>
      <c r="AM26" s="171">
        <v>2.568</v>
      </c>
      <c r="AN26" s="42">
        <v>0.1387884080974377</v>
      </c>
      <c r="AO26" s="35">
        <v>3.657370517928287</v>
      </c>
      <c r="AP26" s="36">
        <v>3.618677042801557</v>
      </c>
      <c r="AQ26" s="36">
        <v>3.4518518518518517</v>
      </c>
      <c r="AR26" s="36">
        <v>3.305755395683453</v>
      </c>
      <c r="AS26" s="36">
        <v>3.844827586206897</v>
      </c>
      <c r="AT26" s="36">
        <v>3.855371900826446</v>
      </c>
      <c r="AU26" s="36">
        <v>3.5999999999999996</v>
      </c>
      <c r="AV26" s="36">
        <v>3.6082089552238803</v>
      </c>
      <c r="AW26" s="36">
        <v>3.7490196078431377</v>
      </c>
      <c r="AX26" s="166">
        <v>3.972</v>
      </c>
      <c r="AY26" s="171">
        <v>3.666308285836551</v>
      </c>
      <c r="AZ26" s="42">
        <v>0.1983301587100716</v>
      </c>
      <c r="BA26" s="35">
        <v>5.76</v>
      </c>
      <c r="BB26" s="37">
        <v>6.02</v>
      </c>
      <c r="BC26" s="37">
        <v>6.27</v>
      </c>
      <c r="BD26" s="37">
        <v>6.25</v>
      </c>
      <c r="BE26" s="37">
        <v>6.27</v>
      </c>
      <c r="BF26" s="37">
        <v>5.9</v>
      </c>
      <c r="BG26" s="37">
        <v>5.71</v>
      </c>
      <c r="BH26" s="37">
        <v>5.9</v>
      </c>
      <c r="BI26" s="36">
        <v>5.69</v>
      </c>
      <c r="BJ26" s="166">
        <v>5.91</v>
      </c>
      <c r="BK26" s="171">
        <v>5.967999999999999</v>
      </c>
      <c r="BL26" s="42">
        <v>0.22714655083351318</v>
      </c>
      <c r="BM26" s="35">
        <v>2.02</v>
      </c>
      <c r="BN26" s="37">
        <v>1.93</v>
      </c>
      <c r="BO26" s="37">
        <v>1.94</v>
      </c>
      <c r="BP26" s="37">
        <v>2.06</v>
      </c>
      <c r="BQ26" s="37">
        <v>2</v>
      </c>
      <c r="BR26" s="37">
        <v>1.94</v>
      </c>
      <c r="BS26" s="37">
        <v>1.97</v>
      </c>
      <c r="BT26" s="37">
        <v>1.96</v>
      </c>
      <c r="BU26" s="36">
        <v>1.8</v>
      </c>
      <c r="BV26" s="166">
        <v>1.97</v>
      </c>
      <c r="BW26" s="171">
        <v>1.959</v>
      </c>
      <c r="BX26" s="42">
        <v>0.06887186169498666</v>
      </c>
      <c r="BY26" s="35">
        <v>2.8514851485148514</v>
      </c>
      <c r="BZ26" s="36">
        <v>3.1191709844559585</v>
      </c>
      <c r="CA26" s="36">
        <v>3.231958762886598</v>
      </c>
      <c r="CB26" s="36">
        <v>3.0339805825242716</v>
      </c>
      <c r="CC26" s="36">
        <v>3.135</v>
      </c>
      <c r="CD26" s="36">
        <v>3.041237113402062</v>
      </c>
      <c r="CE26" s="36">
        <v>2.8984771573604062</v>
      </c>
      <c r="CF26" s="36">
        <v>3.0102040816326534</v>
      </c>
      <c r="CG26" s="36">
        <v>3.1611111111111114</v>
      </c>
      <c r="CH26" s="166">
        <v>3</v>
      </c>
      <c r="CI26" s="171">
        <v>3.0482624941887915</v>
      </c>
      <c r="CJ26" s="42">
        <v>0.11748217328975341</v>
      </c>
      <c r="CK26" s="9">
        <v>21.18</v>
      </c>
    </row>
    <row r="27" spans="1:89" ht="15">
      <c r="A27" s="87" t="s">
        <v>177</v>
      </c>
      <c r="B27" s="131">
        <v>124</v>
      </c>
      <c r="C27" s="132" t="s">
        <v>178</v>
      </c>
      <c r="D27" s="140">
        <v>12.645</v>
      </c>
      <c r="E27" s="133">
        <v>2493</v>
      </c>
      <c r="F27" s="133">
        <v>1971</v>
      </c>
      <c r="G27" s="133">
        <v>522</v>
      </c>
      <c r="H27" s="133">
        <v>3291</v>
      </c>
      <c r="I27" s="133">
        <v>798</v>
      </c>
      <c r="J27" s="134">
        <v>6.533333333333333</v>
      </c>
      <c r="K27" s="134">
        <v>68.15</v>
      </c>
      <c r="L27" s="134" t="s">
        <v>515</v>
      </c>
      <c r="M27" s="134" t="s">
        <v>516</v>
      </c>
      <c r="N27" s="212">
        <v>7</v>
      </c>
      <c r="O27" s="134" t="s">
        <v>541</v>
      </c>
      <c r="P27" s="134" t="s">
        <v>518</v>
      </c>
      <c r="Q27" s="33">
        <v>8.65</v>
      </c>
      <c r="R27" s="36">
        <v>9.53</v>
      </c>
      <c r="S27" s="36">
        <v>8.59</v>
      </c>
      <c r="T27" s="36">
        <v>8.89</v>
      </c>
      <c r="U27" s="36">
        <v>8.55</v>
      </c>
      <c r="V27" s="36">
        <v>9.34</v>
      </c>
      <c r="W27" s="36">
        <v>8.78</v>
      </c>
      <c r="X27" s="36">
        <v>9.13</v>
      </c>
      <c r="Y27" s="36">
        <v>9.03</v>
      </c>
      <c r="Z27" s="166">
        <v>9.11</v>
      </c>
      <c r="AA27" s="171">
        <v>8.959999999999999</v>
      </c>
      <c r="AB27" s="42">
        <v>0.32727833889690483</v>
      </c>
      <c r="AC27" s="35">
        <v>3.48</v>
      </c>
      <c r="AD27" s="36">
        <v>3.62</v>
      </c>
      <c r="AE27" s="36">
        <v>2.92</v>
      </c>
      <c r="AF27" s="36">
        <v>3.7</v>
      </c>
      <c r="AG27" s="36">
        <v>3.48</v>
      </c>
      <c r="AH27" s="36">
        <v>3.4</v>
      </c>
      <c r="AI27" s="36">
        <v>3.39</v>
      </c>
      <c r="AJ27" s="36">
        <v>3.29</v>
      </c>
      <c r="AK27" s="36">
        <v>3.42</v>
      </c>
      <c r="AL27" s="166">
        <v>3.26</v>
      </c>
      <c r="AM27" s="171">
        <v>3.3959999999999995</v>
      </c>
      <c r="AN27" s="42">
        <v>0.2143828351338008</v>
      </c>
      <c r="AO27" s="35">
        <v>2.485632183908046</v>
      </c>
      <c r="AP27" s="36">
        <v>2.6325966850828726</v>
      </c>
      <c r="AQ27" s="36">
        <v>2.941780821917808</v>
      </c>
      <c r="AR27" s="36">
        <v>2.402702702702703</v>
      </c>
      <c r="AS27" s="36">
        <v>2.4568965517241383</v>
      </c>
      <c r="AT27" s="36">
        <v>2.7470588235294118</v>
      </c>
      <c r="AU27" s="36">
        <v>2.589970501474926</v>
      </c>
      <c r="AV27" s="36">
        <v>2.7750759878419453</v>
      </c>
      <c r="AW27" s="36">
        <v>2.6403508771929824</v>
      </c>
      <c r="AX27" s="166">
        <v>2.794478527607362</v>
      </c>
      <c r="AY27" s="171">
        <v>2.6466543662982196</v>
      </c>
      <c r="AZ27" s="42">
        <v>0.170105775549325</v>
      </c>
      <c r="BA27" s="35">
        <v>5.72</v>
      </c>
      <c r="BB27" s="37">
        <v>6</v>
      </c>
      <c r="BC27" s="37">
        <v>5.67</v>
      </c>
      <c r="BD27" s="37">
        <v>5.87</v>
      </c>
      <c r="BE27" s="37">
        <v>5.66</v>
      </c>
      <c r="BF27" s="37">
        <v>5.93</v>
      </c>
      <c r="BG27" s="37">
        <v>5.77</v>
      </c>
      <c r="BH27" s="37">
        <v>5.57</v>
      </c>
      <c r="BI27" s="36">
        <v>5.93</v>
      </c>
      <c r="BJ27" s="166">
        <v>5.85</v>
      </c>
      <c r="BK27" s="171">
        <v>5.797000000000001</v>
      </c>
      <c r="BL27" s="42">
        <v>0.14055841015979864</v>
      </c>
      <c r="BM27" s="35">
        <v>2.52</v>
      </c>
      <c r="BN27" s="37">
        <v>2.81</v>
      </c>
      <c r="BO27" s="37">
        <v>2.48</v>
      </c>
      <c r="BP27" s="37">
        <v>2.62</v>
      </c>
      <c r="BQ27" s="37">
        <v>2.77</v>
      </c>
      <c r="BR27" s="37">
        <v>2.82</v>
      </c>
      <c r="BS27" s="37">
        <v>2.41</v>
      </c>
      <c r="BT27" s="37">
        <v>2.66</v>
      </c>
      <c r="BU27" s="36">
        <v>2.73</v>
      </c>
      <c r="BV27" s="166">
        <v>2.72</v>
      </c>
      <c r="BW27" s="171">
        <v>2.654</v>
      </c>
      <c r="BX27" s="42">
        <v>0.1431549277298353</v>
      </c>
      <c r="BY27" s="35">
        <v>2.2698412698412698</v>
      </c>
      <c r="BZ27" s="36">
        <v>2.1352313167259784</v>
      </c>
      <c r="CA27" s="36">
        <v>2.286290322580645</v>
      </c>
      <c r="CB27" s="36">
        <v>2.2404580152671754</v>
      </c>
      <c r="CC27" s="36">
        <v>2.0433212996389893</v>
      </c>
      <c r="CD27" s="36">
        <v>2.102836879432624</v>
      </c>
      <c r="CE27" s="36">
        <v>2.394190871369294</v>
      </c>
      <c r="CF27" s="36">
        <v>2.093984962406015</v>
      </c>
      <c r="CG27" s="36">
        <v>2.172161172161172</v>
      </c>
      <c r="CH27" s="166">
        <v>2.1507352941176467</v>
      </c>
      <c r="CI27" s="171">
        <v>2.1889051403540813</v>
      </c>
      <c r="CJ27" s="42">
        <v>0.10701239721350338</v>
      </c>
      <c r="CK27" s="9">
        <v>35.29</v>
      </c>
    </row>
    <row r="28" spans="1:89" ht="15">
      <c r="A28" s="87" t="s">
        <v>179</v>
      </c>
      <c r="B28" s="131">
        <v>127</v>
      </c>
      <c r="C28" s="132" t="s">
        <v>180</v>
      </c>
      <c r="D28" s="140">
        <v>21.375</v>
      </c>
      <c r="E28" s="133">
        <v>2139</v>
      </c>
      <c r="F28" s="133">
        <v>1586</v>
      </c>
      <c r="G28" s="133">
        <v>553</v>
      </c>
      <c r="H28" s="133">
        <v>3243</v>
      </c>
      <c r="I28" s="133">
        <v>1104</v>
      </c>
      <c r="J28" s="134">
        <v>6.333333333333333</v>
      </c>
      <c r="K28" s="134">
        <v>67.35</v>
      </c>
      <c r="L28" s="134" t="s">
        <v>515</v>
      </c>
      <c r="M28" s="134" t="s">
        <v>516</v>
      </c>
      <c r="N28" s="212">
        <v>7</v>
      </c>
      <c r="O28" s="134" t="s">
        <v>541</v>
      </c>
      <c r="P28" s="134" t="s">
        <v>518</v>
      </c>
      <c r="Q28" s="33">
        <v>8.77</v>
      </c>
      <c r="R28" s="36">
        <v>9.18</v>
      </c>
      <c r="S28" s="36">
        <v>9.56</v>
      </c>
      <c r="T28" s="36">
        <v>9.06</v>
      </c>
      <c r="U28" s="36">
        <v>9.07</v>
      </c>
      <c r="V28" s="36">
        <v>9.64</v>
      </c>
      <c r="W28" s="36">
        <v>8.83</v>
      </c>
      <c r="X28" s="36">
        <v>9.25</v>
      </c>
      <c r="Y28" s="36">
        <v>9.29</v>
      </c>
      <c r="Z28" s="166">
        <v>9.12</v>
      </c>
      <c r="AA28" s="171">
        <v>9.177000000000001</v>
      </c>
      <c r="AB28" s="42">
        <v>0.2776108387252399</v>
      </c>
      <c r="AC28" s="35">
        <v>2.77</v>
      </c>
      <c r="AD28" s="36">
        <v>2.54</v>
      </c>
      <c r="AE28" s="36">
        <v>3.01</v>
      </c>
      <c r="AF28" s="36">
        <v>2.85</v>
      </c>
      <c r="AG28" s="36">
        <v>2.6</v>
      </c>
      <c r="AH28" s="36">
        <v>2.84</v>
      </c>
      <c r="AI28" s="36">
        <v>2.91</v>
      </c>
      <c r="AJ28" s="36">
        <v>2.88</v>
      </c>
      <c r="AK28" s="36">
        <v>2.78</v>
      </c>
      <c r="AL28" s="166">
        <v>2.61</v>
      </c>
      <c r="AM28" s="171">
        <v>2.779</v>
      </c>
      <c r="AN28" s="42">
        <v>0.15176370522039276</v>
      </c>
      <c r="AO28" s="35">
        <v>3.166064981949458</v>
      </c>
      <c r="AP28" s="36">
        <v>3.6141732283464565</v>
      </c>
      <c r="AQ28" s="36">
        <v>3.1760797342192695</v>
      </c>
      <c r="AR28" s="36">
        <v>3.1789473684210527</v>
      </c>
      <c r="AS28" s="36">
        <v>3.4884615384615385</v>
      </c>
      <c r="AT28" s="36">
        <v>3.394366197183099</v>
      </c>
      <c r="AU28" s="36">
        <v>3.0343642611683848</v>
      </c>
      <c r="AV28" s="36">
        <v>3.211805555555556</v>
      </c>
      <c r="AW28" s="36">
        <v>3.341726618705036</v>
      </c>
      <c r="AX28" s="166">
        <v>3.494252873563218</v>
      </c>
      <c r="AY28" s="171">
        <v>3.3100242357573073</v>
      </c>
      <c r="AZ28" s="42">
        <v>0.18495859937644327</v>
      </c>
      <c r="BA28" s="35">
        <v>6.07</v>
      </c>
      <c r="BB28" s="37">
        <v>6.04</v>
      </c>
      <c r="BC28" s="37">
        <v>6.04</v>
      </c>
      <c r="BD28" s="37">
        <v>6.3</v>
      </c>
      <c r="BE28" s="37">
        <v>5.85</v>
      </c>
      <c r="BF28" s="37">
        <v>5.86</v>
      </c>
      <c r="BG28" s="37">
        <v>6.08</v>
      </c>
      <c r="BH28" s="37">
        <v>6.02</v>
      </c>
      <c r="BI28" s="36">
        <v>6.28</v>
      </c>
      <c r="BJ28" s="166">
        <v>6.14</v>
      </c>
      <c r="BK28" s="171">
        <v>6.068</v>
      </c>
      <c r="BL28" s="42">
        <v>0.14860835926843513</v>
      </c>
      <c r="BM28" s="35">
        <v>2.35</v>
      </c>
      <c r="BN28" s="37">
        <v>2.5</v>
      </c>
      <c r="BO28" s="37">
        <v>2.34</v>
      </c>
      <c r="BP28" s="37">
        <v>2.42</v>
      </c>
      <c r="BQ28" s="37">
        <v>2.57</v>
      </c>
      <c r="BR28" s="37">
        <v>2.37</v>
      </c>
      <c r="BS28" s="37">
        <v>2.54</v>
      </c>
      <c r="BT28" s="37">
        <v>2.3</v>
      </c>
      <c r="BU28" s="36">
        <v>2.49</v>
      </c>
      <c r="BV28" s="166">
        <v>2.17</v>
      </c>
      <c r="BW28" s="171">
        <v>2.4050000000000002</v>
      </c>
      <c r="BX28" s="42">
        <v>0.12322066926181871</v>
      </c>
      <c r="BY28" s="35">
        <v>2.5829787234042554</v>
      </c>
      <c r="BZ28" s="36">
        <v>2.416</v>
      </c>
      <c r="CA28" s="36">
        <v>2.5811965811965814</v>
      </c>
      <c r="CB28" s="36">
        <v>2.603305785123967</v>
      </c>
      <c r="CC28" s="36">
        <v>2.2762645914396886</v>
      </c>
      <c r="CD28" s="36">
        <v>2.4725738396624473</v>
      </c>
      <c r="CE28" s="36">
        <v>2.393700787401575</v>
      </c>
      <c r="CF28" s="36">
        <v>2.617391304347826</v>
      </c>
      <c r="CG28" s="36">
        <v>2.5220883534136544</v>
      </c>
      <c r="CH28" s="166">
        <v>2.8294930875576036</v>
      </c>
      <c r="CI28" s="171">
        <v>2.52949930535476</v>
      </c>
      <c r="CJ28" s="42">
        <v>0.15182149853860463</v>
      </c>
      <c r="CK28" s="9">
        <v>28.25</v>
      </c>
    </row>
    <row r="29" spans="1:89" ht="15">
      <c r="A29" s="87" t="s">
        <v>181</v>
      </c>
      <c r="B29" s="131">
        <v>129</v>
      </c>
      <c r="C29" s="132" t="s">
        <v>182</v>
      </c>
      <c r="D29" s="140">
        <v>22.503</v>
      </c>
      <c r="E29" s="133">
        <v>2561</v>
      </c>
      <c r="F29" s="133">
        <v>1392</v>
      </c>
      <c r="G29" s="133">
        <v>1169</v>
      </c>
      <c r="H29" s="133">
        <v>3172</v>
      </c>
      <c r="I29" s="133">
        <v>611</v>
      </c>
      <c r="J29" s="134">
        <v>5.933333333333334</v>
      </c>
      <c r="K29" s="134">
        <v>72.05</v>
      </c>
      <c r="L29" s="134" t="s">
        <v>515</v>
      </c>
      <c r="M29" s="134" t="s">
        <v>516</v>
      </c>
      <c r="N29" s="212">
        <v>7</v>
      </c>
      <c r="O29" s="134" t="s">
        <v>541</v>
      </c>
      <c r="P29" s="134" t="s">
        <v>518</v>
      </c>
      <c r="Q29" s="33">
        <v>9.02</v>
      </c>
      <c r="R29" s="36">
        <v>9.43</v>
      </c>
      <c r="S29" s="36">
        <v>9.87</v>
      </c>
      <c r="T29" s="36">
        <v>9.96</v>
      </c>
      <c r="U29" s="36">
        <v>8.63</v>
      </c>
      <c r="V29" s="36">
        <v>9.15</v>
      </c>
      <c r="W29" s="36">
        <v>9.1</v>
      </c>
      <c r="X29" s="36">
        <v>9.09</v>
      </c>
      <c r="Y29" s="36">
        <v>9.95</v>
      </c>
      <c r="Z29" s="166">
        <v>9.05</v>
      </c>
      <c r="AA29" s="171">
        <v>9.325</v>
      </c>
      <c r="AB29" s="42">
        <v>0.45826363106355344</v>
      </c>
      <c r="AC29" s="35">
        <v>2.34</v>
      </c>
      <c r="AD29" s="36">
        <v>2.43</v>
      </c>
      <c r="AE29" s="36">
        <v>2.22</v>
      </c>
      <c r="AF29" s="36">
        <v>2.16</v>
      </c>
      <c r="AG29" s="36">
        <v>2.31</v>
      </c>
      <c r="AH29" s="36">
        <v>2.28</v>
      </c>
      <c r="AI29" s="36">
        <v>2.63</v>
      </c>
      <c r="AJ29" s="36">
        <v>2.5</v>
      </c>
      <c r="AK29" s="36">
        <v>2.26</v>
      </c>
      <c r="AL29" s="166">
        <v>2.31</v>
      </c>
      <c r="AM29" s="171">
        <v>2.3440000000000003</v>
      </c>
      <c r="AN29" s="42">
        <v>0.1399364935326787</v>
      </c>
      <c r="AO29" s="35">
        <v>3.8547008547008548</v>
      </c>
      <c r="AP29" s="36">
        <v>3.8806584362139915</v>
      </c>
      <c r="AQ29" s="36">
        <v>4.445945945945946</v>
      </c>
      <c r="AR29" s="36">
        <v>4.611111111111112</v>
      </c>
      <c r="AS29" s="36">
        <v>3.735930735930736</v>
      </c>
      <c r="AT29" s="36">
        <v>4.0131578947368425</v>
      </c>
      <c r="AU29" s="36">
        <v>3.4600760456273765</v>
      </c>
      <c r="AV29" s="36">
        <v>3.636</v>
      </c>
      <c r="AW29" s="36">
        <v>4.402654867256637</v>
      </c>
      <c r="AX29" s="166">
        <v>3.9177489177489178</v>
      </c>
      <c r="AY29" s="171">
        <v>3.9957984809272418</v>
      </c>
      <c r="AZ29" s="42">
        <v>0.3756946255874573</v>
      </c>
      <c r="BA29" s="35">
        <v>6.14</v>
      </c>
      <c r="BB29" s="37">
        <v>6.08</v>
      </c>
      <c r="BC29" s="37">
        <v>5.8</v>
      </c>
      <c r="BD29" s="37">
        <v>5.82</v>
      </c>
      <c r="BE29" s="37">
        <v>5.7</v>
      </c>
      <c r="BF29" s="37">
        <v>5.8</v>
      </c>
      <c r="BG29" s="37">
        <v>5.83</v>
      </c>
      <c r="BH29" s="37">
        <v>6.15</v>
      </c>
      <c r="BI29" s="36">
        <v>5.67</v>
      </c>
      <c r="BJ29" s="166">
        <v>5.96</v>
      </c>
      <c r="BK29" s="171">
        <v>5.895</v>
      </c>
      <c r="BL29" s="42">
        <v>0.1763991685543573</v>
      </c>
      <c r="BM29" s="35">
        <v>2.06</v>
      </c>
      <c r="BN29" s="37">
        <v>2.01</v>
      </c>
      <c r="BO29" s="37">
        <v>1.9</v>
      </c>
      <c r="BP29" s="37">
        <v>1.66</v>
      </c>
      <c r="BQ29" s="37">
        <v>1.87</v>
      </c>
      <c r="BR29" s="37">
        <v>1.91</v>
      </c>
      <c r="BS29" s="37">
        <v>1.98</v>
      </c>
      <c r="BT29" s="37">
        <v>1.89</v>
      </c>
      <c r="BU29" s="36">
        <v>1.88</v>
      </c>
      <c r="BV29" s="166">
        <v>1.8</v>
      </c>
      <c r="BW29" s="171">
        <v>1.8960000000000001</v>
      </c>
      <c r="BX29" s="42">
        <v>0.11207140580897422</v>
      </c>
      <c r="BY29" s="35">
        <v>2.9805825242718442</v>
      </c>
      <c r="BZ29" s="36">
        <v>3.0248756218905477</v>
      </c>
      <c r="CA29" s="36">
        <v>3.0526315789473686</v>
      </c>
      <c r="CB29" s="36">
        <v>3.5060240963855427</v>
      </c>
      <c r="CC29" s="36">
        <v>3.048128342245989</v>
      </c>
      <c r="CD29" s="36">
        <v>3.0366492146596857</v>
      </c>
      <c r="CE29" s="36">
        <v>2.9444444444444446</v>
      </c>
      <c r="CF29" s="36">
        <v>3.2539682539682544</v>
      </c>
      <c r="CG29" s="36">
        <v>3.015957446808511</v>
      </c>
      <c r="CH29" s="166">
        <v>3.311111111111111</v>
      </c>
      <c r="CI29" s="171">
        <v>3.11743726347333</v>
      </c>
      <c r="CJ29" s="42">
        <v>0.17956792439293393</v>
      </c>
      <c r="CK29" s="9">
        <v>19.66</v>
      </c>
    </row>
    <row r="30" spans="1:89" ht="15">
      <c r="A30" s="87" t="s">
        <v>183</v>
      </c>
      <c r="B30" s="131">
        <v>132</v>
      </c>
      <c r="C30" s="132" t="s">
        <v>184</v>
      </c>
      <c r="D30" s="140">
        <v>14.323</v>
      </c>
      <c r="E30" s="133">
        <v>3171</v>
      </c>
      <c r="F30" s="133">
        <v>2268</v>
      </c>
      <c r="G30" s="133">
        <v>903</v>
      </c>
      <c r="H30" s="133">
        <v>3629</v>
      </c>
      <c r="I30" s="133">
        <v>458</v>
      </c>
      <c r="J30" s="134">
        <v>6.6</v>
      </c>
      <c r="K30" s="134">
        <v>72.05</v>
      </c>
      <c r="L30" s="134" t="s">
        <v>515</v>
      </c>
      <c r="M30" s="134" t="s">
        <v>516</v>
      </c>
      <c r="N30" s="212">
        <v>7</v>
      </c>
      <c r="O30" s="134" t="s">
        <v>541</v>
      </c>
      <c r="P30" s="134" t="s">
        <v>518</v>
      </c>
      <c r="Q30" s="33">
        <v>7.5</v>
      </c>
      <c r="R30" s="36">
        <v>7.35</v>
      </c>
      <c r="S30" s="36">
        <v>7.75</v>
      </c>
      <c r="T30" s="36">
        <v>6.95</v>
      </c>
      <c r="U30" s="36">
        <v>7.12</v>
      </c>
      <c r="V30" s="36">
        <v>7.08</v>
      </c>
      <c r="W30" s="36">
        <v>7.55</v>
      </c>
      <c r="X30" s="36">
        <v>7.41</v>
      </c>
      <c r="Y30" s="36">
        <v>6.92</v>
      </c>
      <c r="Z30" s="166">
        <v>7.4</v>
      </c>
      <c r="AA30" s="171">
        <v>7.303</v>
      </c>
      <c r="AB30" s="42">
        <v>0.27430923344933567</v>
      </c>
      <c r="AC30" s="35">
        <v>3.76</v>
      </c>
      <c r="AD30" s="36">
        <v>3.71</v>
      </c>
      <c r="AE30" s="36">
        <v>3.4</v>
      </c>
      <c r="AF30" s="36">
        <v>3.45</v>
      </c>
      <c r="AG30" s="36">
        <v>3.45</v>
      </c>
      <c r="AH30" s="36">
        <v>3.52</v>
      </c>
      <c r="AI30" s="36">
        <v>3.68</v>
      </c>
      <c r="AJ30" s="36">
        <v>3.4</v>
      </c>
      <c r="AK30" s="36">
        <v>3.4</v>
      </c>
      <c r="AL30" s="166">
        <v>3.77</v>
      </c>
      <c r="AM30" s="171">
        <v>3.554</v>
      </c>
      <c r="AN30" s="42">
        <v>0.15749426797330268</v>
      </c>
      <c r="AO30" s="35">
        <v>1.9946808510638299</v>
      </c>
      <c r="AP30" s="36">
        <v>1.9811320754716981</v>
      </c>
      <c r="AQ30" s="36">
        <v>2.2794117647058822</v>
      </c>
      <c r="AR30" s="36">
        <v>2.0144927536231885</v>
      </c>
      <c r="AS30" s="36">
        <v>2.063768115942029</v>
      </c>
      <c r="AT30" s="36">
        <v>2.0113636363636362</v>
      </c>
      <c r="AU30" s="36">
        <v>2.0516304347826084</v>
      </c>
      <c r="AV30" s="36">
        <v>2.1794117647058826</v>
      </c>
      <c r="AW30" s="36">
        <v>2.0352941176470587</v>
      </c>
      <c r="AX30" s="166">
        <v>1.9628647214854111</v>
      </c>
      <c r="AY30" s="171">
        <v>2.0574050235791224</v>
      </c>
      <c r="AZ30" s="42">
        <v>0.09853729715055255</v>
      </c>
      <c r="BA30" s="35">
        <v>4.95</v>
      </c>
      <c r="BB30" s="37">
        <v>4.82</v>
      </c>
      <c r="BC30" s="37">
        <v>4.88</v>
      </c>
      <c r="BD30" s="37">
        <v>4.89</v>
      </c>
      <c r="BE30" s="37">
        <v>4.69</v>
      </c>
      <c r="BF30" s="37">
        <v>5.04</v>
      </c>
      <c r="BG30" s="37">
        <v>4.54</v>
      </c>
      <c r="BH30" s="37">
        <v>5.17</v>
      </c>
      <c r="BI30" s="36">
        <v>4.57</v>
      </c>
      <c r="BJ30" s="166">
        <v>4.75</v>
      </c>
      <c r="BK30" s="171">
        <v>4.83</v>
      </c>
      <c r="BL30" s="42">
        <v>0.199443670688689</v>
      </c>
      <c r="BM30" s="35">
        <v>2.82</v>
      </c>
      <c r="BN30" s="37">
        <v>2.62</v>
      </c>
      <c r="BO30" s="37">
        <v>2.71</v>
      </c>
      <c r="BP30" s="37">
        <v>2.59</v>
      </c>
      <c r="BQ30" s="37">
        <v>2.53</v>
      </c>
      <c r="BR30" s="37">
        <v>2.74</v>
      </c>
      <c r="BS30" s="37">
        <v>2.65</v>
      </c>
      <c r="BT30" s="37">
        <v>2.62</v>
      </c>
      <c r="BU30" s="36">
        <v>2.63</v>
      </c>
      <c r="BV30" s="166">
        <v>2.8</v>
      </c>
      <c r="BW30" s="171">
        <v>2.671</v>
      </c>
      <c r="BX30" s="42">
        <v>0.09362454568945727</v>
      </c>
      <c r="BY30" s="35">
        <v>1.7553191489361704</v>
      </c>
      <c r="BZ30" s="36">
        <v>1.8396946564885497</v>
      </c>
      <c r="CA30" s="36">
        <v>1.8007380073800738</v>
      </c>
      <c r="CB30" s="36">
        <v>1.888030888030888</v>
      </c>
      <c r="CC30" s="36">
        <v>1.8537549407114629</v>
      </c>
      <c r="CD30" s="36">
        <v>1.8394160583941606</v>
      </c>
      <c r="CE30" s="36">
        <v>1.7132075471698114</v>
      </c>
      <c r="CF30" s="36">
        <v>1.9732824427480915</v>
      </c>
      <c r="CG30" s="36">
        <v>1.7376425855513309</v>
      </c>
      <c r="CH30" s="166">
        <v>1.6964285714285716</v>
      </c>
      <c r="CI30" s="171">
        <v>1.8097514846839111</v>
      </c>
      <c r="CJ30" s="42">
        <v>0.08627446749172464</v>
      </c>
      <c r="CK30" s="9">
        <v>29.79</v>
      </c>
    </row>
    <row r="31" spans="1:89" ht="15">
      <c r="A31" s="87" t="s">
        <v>185</v>
      </c>
      <c r="B31" s="131">
        <v>138</v>
      </c>
      <c r="C31" s="132" t="s">
        <v>186</v>
      </c>
      <c r="D31" s="140">
        <v>15.878</v>
      </c>
      <c r="E31" s="133">
        <v>3046</v>
      </c>
      <c r="F31" s="133">
        <v>1900</v>
      </c>
      <c r="G31" s="133">
        <v>1146</v>
      </c>
      <c r="H31" s="133">
        <v>3699</v>
      </c>
      <c r="I31" s="133">
        <v>653</v>
      </c>
      <c r="J31" s="134">
        <v>6.4</v>
      </c>
      <c r="K31" s="134">
        <v>71.3</v>
      </c>
      <c r="L31" s="134" t="s">
        <v>515</v>
      </c>
      <c r="M31" s="134" t="s">
        <v>516</v>
      </c>
      <c r="N31" s="212">
        <v>7</v>
      </c>
      <c r="O31" s="134" t="s">
        <v>541</v>
      </c>
      <c r="P31" s="134" t="s">
        <v>518</v>
      </c>
      <c r="Q31" s="33">
        <v>9.07</v>
      </c>
      <c r="R31" s="36">
        <v>9.1</v>
      </c>
      <c r="S31" s="36">
        <v>9.34</v>
      </c>
      <c r="T31" s="36">
        <v>9.91</v>
      </c>
      <c r="U31" s="36">
        <v>8.12</v>
      </c>
      <c r="V31" s="36">
        <v>8.71</v>
      </c>
      <c r="W31" s="36">
        <v>8.03</v>
      </c>
      <c r="X31" s="36">
        <v>9.71</v>
      </c>
      <c r="Y31" s="36">
        <v>9.1</v>
      </c>
      <c r="Z31" s="166">
        <v>8.65</v>
      </c>
      <c r="AA31" s="171">
        <v>8.974</v>
      </c>
      <c r="AB31" s="42">
        <v>0.6135361983344195</v>
      </c>
      <c r="AC31" s="35">
        <v>2.43</v>
      </c>
      <c r="AD31" s="36">
        <v>2.79</v>
      </c>
      <c r="AE31" s="36">
        <v>2.81</v>
      </c>
      <c r="AF31" s="36">
        <v>3.2</v>
      </c>
      <c r="AG31" s="36">
        <v>2.71</v>
      </c>
      <c r="AH31" s="36">
        <v>2.81</v>
      </c>
      <c r="AI31" s="36">
        <v>2.67</v>
      </c>
      <c r="AJ31" s="36">
        <v>2.87</v>
      </c>
      <c r="AK31" s="36">
        <v>2.61</v>
      </c>
      <c r="AL31" s="166">
        <v>2.85</v>
      </c>
      <c r="AM31" s="171">
        <v>2.7750000000000004</v>
      </c>
      <c r="AN31" s="42">
        <v>0.199847163824976</v>
      </c>
      <c r="AO31" s="35">
        <v>3.7325102880658436</v>
      </c>
      <c r="AP31" s="36">
        <v>3.261648745519713</v>
      </c>
      <c r="AQ31" s="36">
        <v>3.3238434163701065</v>
      </c>
      <c r="AR31" s="36">
        <v>3.096875</v>
      </c>
      <c r="AS31" s="36">
        <v>2.996309963099631</v>
      </c>
      <c r="AT31" s="36">
        <v>3.099644128113879</v>
      </c>
      <c r="AU31" s="36">
        <v>3.00749063670412</v>
      </c>
      <c r="AV31" s="36">
        <v>3.3832752613240418</v>
      </c>
      <c r="AW31" s="36">
        <v>3.4865900383141764</v>
      </c>
      <c r="AX31" s="166">
        <v>3.0350877192982457</v>
      </c>
      <c r="AY31" s="171">
        <v>3.2423275196809755</v>
      </c>
      <c r="AZ31" s="42">
        <v>0.24197430116338314</v>
      </c>
      <c r="BA31" s="35">
        <v>6.54</v>
      </c>
      <c r="BB31" s="37">
        <v>5.76</v>
      </c>
      <c r="BC31" s="37">
        <v>6.51</v>
      </c>
      <c r="BD31" s="37">
        <v>5.7</v>
      </c>
      <c r="BE31" s="37">
        <v>6.27</v>
      </c>
      <c r="BF31" s="37">
        <v>6.42</v>
      </c>
      <c r="BG31" s="37">
        <v>6.57</v>
      </c>
      <c r="BH31" s="37">
        <v>6.34</v>
      </c>
      <c r="BI31" s="36">
        <v>6.38</v>
      </c>
      <c r="BJ31" s="166">
        <v>6.24</v>
      </c>
      <c r="BK31" s="171">
        <v>6.273000000000001</v>
      </c>
      <c r="BL31" s="42">
        <v>0.3065597639757694</v>
      </c>
      <c r="BM31" s="35">
        <v>2.4</v>
      </c>
      <c r="BN31" s="37">
        <v>2.44</v>
      </c>
      <c r="BO31" s="37">
        <v>2.54</v>
      </c>
      <c r="BP31" s="37">
        <v>2.47</v>
      </c>
      <c r="BQ31" s="37">
        <v>2.44</v>
      </c>
      <c r="BR31" s="37">
        <v>2.53</v>
      </c>
      <c r="BS31" s="37">
        <v>2.39</v>
      </c>
      <c r="BT31" s="37">
        <v>2.37</v>
      </c>
      <c r="BU31" s="36">
        <v>2.5</v>
      </c>
      <c r="BV31" s="166">
        <v>2.53</v>
      </c>
      <c r="BW31" s="171">
        <v>2.461</v>
      </c>
      <c r="BX31" s="42">
        <v>0.06261877602693529</v>
      </c>
      <c r="BY31" s="35">
        <v>2.725</v>
      </c>
      <c r="BZ31" s="36">
        <v>2.360655737704918</v>
      </c>
      <c r="CA31" s="36">
        <v>2.562992125984252</v>
      </c>
      <c r="CB31" s="36">
        <v>2.3076923076923075</v>
      </c>
      <c r="CC31" s="36">
        <v>2.569672131147541</v>
      </c>
      <c r="CD31" s="36">
        <v>2.5375494071146245</v>
      </c>
      <c r="CE31" s="36">
        <v>2.7489539748953975</v>
      </c>
      <c r="CF31" s="36">
        <v>2.6751054852320673</v>
      </c>
      <c r="CG31" s="36">
        <v>2.552</v>
      </c>
      <c r="CH31" s="166">
        <v>2.4664031620553364</v>
      </c>
      <c r="CI31" s="171">
        <v>2.550602433182644</v>
      </c>
      <c r="CJ31" s="42">
        <v>0.14457713872570535</v>
      </c>
      <c r="CK31" s="9">
        <v>19.98</v>
      </c>
    </row>
    <row r="32" spans="1:89" ht="15">
      <c r="A32" s="87" t="s">
        <v>190</v>
      </c>
      <c r="B32" s="131">
        <v>148</v>
      </c>
      <c r="C32" s="132" t="s">
        <v>191</v>
      </c>
      <c r="D32" s="140">
        <v>15.68</v>
      </c>
      <c r="E32" s="133">
        <v>2679</v>
      </c>
      <c r="F32" s="133">
        <v>1759</v>
      </c>
      <c r="G32" s="133">
        <v>920</v>
      </c>
      <c r="H32" s="133">
        <v>3376</v>
      </c>
      <c r="I32" s="133">
        <v>697</v>
      </c>
      <c r="J32" s="134">
        <v>6.133333333333334</v>
      </c>
      <c r="K32" s="134">
        <v>73.6</v>
      </c>
      <c r="L32" s="134" t="s">
        <v>515</v>
      </c>
      <c r="M32" s="134" t="s">
        <v>516</v>
      </c>
      <c r="N32" s="212">
        <v>6</v>
      </c>
      <c r="O32" s="134" t="s">
        <v>541</v>
      </c>
      <c r="P32" s="134" t="s">
        <v>518</v>
      </c>
      <c r="Q32" s="33">
        <v>10.79</v>
      </c>
      <c r="R32" s="36">
        <v>10.29</v>
      </c>
      <c r="S32" s="36">
        <v>10.09</v>
      </c>
      <c r="T32" s="36">
        <v>10.2</v>
      </c>
      <c r="U32" s="36">
        <v>10.19</v>
      </c>
      <c r="V32" s="36">
        <v>10.55</v>
      </c>
      <c r="W32" s="36">
        <v>9.68</v>
      </c>
      <c r="X32" s="36">
        <v>10.26</v>
      </c>
      <c r="Y32" s="36">
        <v>10.23</v>
      </c>
      <c r="Z32" s="166">
        <v>10.66</v>
      </c>
      <c r="AA32" s="171">
        <v>10.294</v>
      </c>
      <c r="AB32" s="42">
        <v>0.31429639231500056</v>
      </c>
      <c r="AC32" s="35">
        <v>2.66</v>
      </c>
      <c r="AD32" s="36">
        <v>2.75</v>
      </c>
      <c r="AE32" s="36">
        <v>2.42</v>
      </c>
      <c r="AF32" s="36">
        <v>2.96</v>
      </c>
      <c r="AG32" s="36">
        <v>2.3</v>
      </c>
      <c r="AH32" s="36">
        <v>2.63</v>
      </c>
      <c r="AI32" s="36">
        <v>2.62</v>
      </c>
      <c r="AJ32" s="36">
        <v>2.69</v>
      </c>
      <c r="AK32" s="36">
        <v>2.76</v>
      </c>
      <c r="AL32" s="166">
        <v>2.84</v>
      </c>
      <c r="AM32" s="171">
        <v>2.663</v>
      </c>
      <c r="AN32" s="42">
        <v>0.19177822840168687</v>
      </c>
      <c r="AO32" s="35">
        <v>4.056390977443608</v>
      </c>
      <c r="AP32" s="36">
        <v>3.7418181818181817</v>
      </c>
      <c r="AQ32" s="36">
        <v>4.169421487603306</v>
      </c>
      <c r="AR32" s="36">
        <v>3.4459459459459456</v>
      </c>
      <c r="AS32" s="36">
        <v>4.430434782608696</v>
      </c>
      <c r="AT32" s="36">
        <v>4.011406844106465</v>
      </c>
      <c r="AU32" s="36">
        <v>3.6946564885496183</v>
      </c>
      <c r="AV32" s="36">
        <v>3.8141263940520447</v>
      </c>
      <c r="AW32" s="36">
        <v>3.706521739130435</v>
      </c>
      <c r="AX32" s="166">
        <v>3.7535211267605635</v>
      </c>
      <c r="AY32" s="171">
        <v>3.8824243968018863</v>
      </c>
      <c r="AZ32" s="42">
        <v>0.2842820008917971</v>
      </c>
      <c r="BA32" s="35">
        <v>6.8</v>
      </c>
      <c r="BB32" s="37">
        <v>7.46</v>
      </c>
      <c r="BC32" s="37">
        <v>6.72</v>
      </c>
      <c r="BD32" s="37">
        <v>6.56</v>
      </c>
      <c r="BE32" s="37">
        <v>6.78</v>
      </c>
      <c r="BF32" s="37">
        <v>7.23</v>
      </c>
      <c r="BG32" s="37">
        <v>6.9</v>
      </c>
      <c r="BH32" s="37">
        <v>6.27</v>
      </c>
      <c r="BI32" s="36">
        <v>6.12</v>
      </c>
      <c r="BJ32" s="166">
        <v>6.26</v>
      </c>
      <c r="BK32" s="171">
        <v>6.709999999999999</v>
      </c>
      <c r="BL32" s="42">
        <v>0.4280186911806753</v>
      </c>
      <c r="BM32" s="35">
        <v>2.23</v>
      </c>
      <c r="BN32" s="37">
        <v>2.14</v>
      </c>
      <c r="BO32" s="37">
        <v>2.18</v>
      </c>
      <c r="BP32" s="37">
        <v>2.17</v>
      </c>
      <c r="BQ32" s="37">
        <v>2.23</v>
      </c>
      <c r="BR32" s="37">
        <v>2.15</v>
      </c>
      <c r="BS32" s="37">
        <v>2.24</v>
      </c>
      <c r="BT32" s="37">
        <v>2.08</v>
      </c>
      <c r="BU32" s="36">
        <v>2.14</v>
      </c>
      <c r="BV32" s="166">
        <v>2.09</v>
      </c>
      <c r="BW32" s="171">
        <v>2.165</v>
      </c>
      <c r="BX32" s="42">
        <v>0.05642103626602084</v>
      </c>
      <c r="BY32" s="35">
        <v>3.0493273542600896</v>
      </c>
      <c r="BZ32" s="36">
        <v>3.4859813084112146</v>
      </c>
      <c r="CA32" s="36">
        <v>3.0825688073394493</v>
      </c>
      <c r="CB32" s="36">
        <v>3.0230414746543777</v>
      </c>
      <c r="CC32" s="36">
        <v>3.040358744394619</v>
      </c>
      <c r="CD32" s="36">
        <v>3.362790697674419</v>
      </c>
      <c r="CE32" s="36">
        <v>3.080357142857143</v>
      </c>
      <c r="CF32" s="36">
        <v>3.0144230769230766</v>
      </c>
      <c r="CG32" s="36">
        <v>2.8598130841121496</v>
      </c>
      <c r="CH32" s="166">
        <v>2.995215311004785</v>
      </c>
      <c r="CI32" s="171">
        <v>3.0993877001631325</v>
      </c>
      <c r="CJ32" s="42">
        <v>0.18462179563912354</v>
      </c>
      <c r="CK32" s="9">
        <v>26.4</v>
      </c>
    </row>
    <row r="33" spans="1:89" ht="15">
      <c r="A33" s="87" t="s">
        <v>192</v>
      </c>
      <c r="B33" s="131">
        <v>152</v>
      </c>
      <c r="C33" s="132" t="s">
        <v>193</v>
      </c>
      <c r="D33" s="140">
        <v>21.868</v>
      </c>
      <c r="E33" s="133">
        <v>2775</v>
      </c>
      <c r="F33" s="133">
        <v>1830</v>
      </c>
      <c r="G33" s="133">
        <v>945</v>
      </c>
      <c r="H33" s="133">
        <v>3656</v>
      </c>
      <c r="I33" s="133">
        <v>881</v>
      </c>
      <c r="J33" s="134">
        <v>6.266666666666667</v>
      </c>
      <c r="K33" s="134">
        <v>75.2</v>
      </c>
      <c r="L33" s="134" t="s">
        <v>515</v>
      </c>
      <c r="M33" s="134" t="s">
        <v>516</v>
      </c>
      <c r="N33" s="212">
        <v>6</v>
      </c>
      <c r="O33" s="134" t="s">
        <v>541</v>
      </c>
      <c r="P33" s="134" t="s">
        <v>518</v>
      </c>
      <c r="Q33" s="33">
        <v>10.13</v>
      </c>
      <c r="R33" s="36">
        <v>9.99</v>
      </c>
      <c r="S33" s="36">
        <v>9.82</v>
      </c>
      <c r="T33" s="36">
        <v>9.99</v>
      </c>
      <c r="U33" s="36">
        <v>10.4</v>
      </c>
      <c r="V33" s="36">
        <v>9.96</v>
      </c>
      <c r="W33" s="36">
        <v>10</v>
      </c>
      <c r="X33" s="36">
        <v>10.76</v>
      </c>
      <c r="Y33" s="36">
        <v>9.65</v>
      </c>
      <c r="Z33" s="166">
        <v>10.12</v>
      </c>
      <c r="AA33" s="171">
        <v>10.082</v>
      </c>
      <c r="AB33" s="42">
        <v>0.30882573295195936</v>
      </c>
      <c r="AC33" s="35">
        <v>2.48</v>
      </c>
      <c r="AD33" s="36">
        <v>2.46</v>
      </c>
      <c r="AE33" s="36">
        <v>2.34</v>
      </c>
      <c r="AF33" s="36">
        <v>2.67</v>
      </c>
      <c r="AG33" s="36">
        <v>2.63</v>
      </c>
      <c r="AH33" s="36">
        <v>2.75</v>
      </c>
      <c r="AI33" s="36">
        <v>2.61</v>
      </c>
      <c r="AJ33" s="36">
        <v>2.59</v>
      </c>
      <c r="AK33" s="36">
        <v>2.56</v>
      </c>
      <c r="AL33" s="166">
        <v>2.55</v>
      </c>
      <c r="AM33" s="171">
        <v>2.5639999999999996</v>
      </c>
      <c r="AN33" s="42">
        <v>0.11606511582345798</v>
      </c>
      <c r="AO33" s="35">
        <v>4.084677419354839</v>
      </c>
      <c r="AP33" s="36">
        <v>4.060975609756098</v>
      </c>
      <c r="AQ33" s="36">
        <v>4.196581196581197</v>
      </c>
      <c r="AR33" s="36">
        <v>3.741573033707865</v>
      </c>
      <c r="AS33" s="36">
        <v>3.954372623574145</v>
      </c>
      <c r="AT33" s="36">
        <v>3.621818181818182</v>
      </c>
      <c r="AU33" s="36">
        <v>3.831417624521073</v>
      </c>
      <c r="AV33" s="36">
        <v>4.154440154440155</v>
      </c>
      <c r="AW33" s="36">
        <v>3.76953125</v>
      </c>
      <c r="AX33" s="166">
        <v>3.9686274509803923</v>
      </c>
      <c r="AY33" s="171">
        <v>3.9384014544733943</v>
      </c>
      <c r="AZ33" s="42">
        <v>0.1914414187296593</v>
      </c>
      <c r="BA33" s="35">
        <v>6.85</v>
      </c>
      <c r="BB33" s="37">
        <v>7.13</v>
      </c>
      <c r="BC33" s="37">
        <v>6.75</v>
      </c>
      <c r="BD33" s="37">
        <v>6.86</v>
      </c>
      <c r="BE33" s="37">
        <v>7.14</v>
      </c>
      <c r="BF33" s="37">
        <v>6.84</v>
      </c>
      <c r="BG33" s="37">
        <v>6.94</v>
      </c>
      <c r="BH33" s="37">
        <v>6.89</v>
      </c>
      <c r="BI33" s="36">
        <v>7.06</v>
      </c>
      <c r="BJ33" s="166">
        <v>7.05</v>
      </c>
      <c r="BK33" s="171">
        <v>6.950999999999999</v>
      </c>
      <c r="BL33" s="42">
        <v>0.13519122259480967</v>
      </c>
      <c r="BM33" s="35">
        <v>2.19</v>
      </c>
      <c r="BN33" s="37">
        <v>2.21</v>
      </c>
      <c r="BO33" s="37">
        <v>2.5</v>
      </c>
      <c r="BP33" s="37">
        <v>2.26</v>
      </c>
      <c r="BQ33" s="37">
        <v>2.07</v>
      </c>
      <c r="BR33" s="37">
        <v>2.13</v>
      </c>
      <c r="BS33" s="37">
        <v>2.12</v>
      </c>
      <c r="BT33" s="37">
        <v>2.11</v>
      </c>
      <c r="BU33" s="36">
        <v>2.09</v>
      </c>
      <c r="BV33" s="166">
        <v>2.15</v>
      </c>
      <c r="BW33" s="171">
        <v>2.183</v>
      </c>
      <c r="BX33" s="42">
        <v>0.12552556180582267</v>
      </c>
      <c r="BY33" s="35">
        <v>3.1278538812785386</v>
      </c>
      <c r="BZ33" s="36">
        <v>3.226244343891403</v>
      </c>
      <c r="CA33" s="36">
        <v>2.7</v>
      </c>
      <c r="CB33" s="36">
        <v>3.035398230088496</v>
      </c>
      <c r="CC33" s="36">
        <v>3.449275362318841</v>
      </c>
      <c r="CD33" s="36">
        <v>3.211267605633803</v>
      </c>
      <c r="CE33" s="36">
        <v>3.2735849056603774</v>
      </c>
      <c r="CF33" s="36">
        <v>3.265402843601896</v>
      </c>
      <c r="CG33" s="36">
        <v>3.3779904306220097</v>
      </c>
      <c r="CH33" s="166">
        <v>3.2790697674418605</v>
      </c>
      <c r="CI33" s="171">
        <v>3.1946087370537226</v>
      </c>
      <c r="CJ33" s="42">
        <v>0.20885587016829435</v>
      </c>
      <c r="CK33" s="9">
        <v>28.65</v>
      </c>
    </row>
    <row r="34" spans="1:89" ht="15">
      <c r="A34" s="87" t="s">
        <v>194</v>
      </c>
      <c r="B34" s="131">
        <v>153</v>
      </c>
      <c r="C34" s="132" t="s">
        <v>195</v>
      </c>
      <c r="D34" s="140">
        <v>22.21</v>
      </c>
      <c r="E34" s="133">
        <v>2705</v>
      </c>
      <c r="F34" s="133">
        <v>1701</v>
      </c>
      <c r="G34" s="133">
        <v>1004</v>
      </c>
      <c r="H34" s="133">
        <v>3395</v>
      </c>
      <c r="I34" s="133">
        <v>690</v>
      </c>
      <c r="J34" s="134">
        <v>6.266666666666667</v>
      </c>
      <c r="K34" s="134">
        <v>70.5</v>
      </c>
      <c r="L34" s="134" t="s">
        <v>515</v>
      </c>
      <c r="M34" s="134" t="s">
        <v>516</v>
      </c>
      <c r="N34" s="212">
        <v>7</v>
      </c>
      <c r="O34" s="134" t="s">
        <v>541</v>
      </c>
      <c r="P34" s="134" t="s">
        <v>518</v>
      </c>
      <c r="Q34" s="33">
        <v>10.65</v>
      </c>
      <c r="R34" s="36">
        <v>10.24</v>
      </c>
      <c r="S34" s="36">
        <v>9.73</v>
      </c>
      <c r="T34" s="36">
        <v>10.14</v>
      </c>
      <c r="U34" s="36">
        <v>10.1</v>
      </c>
      <c r="V34" s="36">
        <v>9.91</v>
      </c>
      <c r="W34" s="36">
        <v>9.98</v>
      </c>
      <c r="X34" s="36">
        <v>10.43</v>
      </c>
      <c r="Y34" s="36">
        <v>9.82</v>
      </c>
      <c r="Z34" s="166">
        <v>9.97</v>
      </c>
      <c r="AA34" s="171">
        <v>10.097</v>
      </c>
      <c r="AB34" s="42">
        <v>0.2819002975837347</v>
      </c>
      <c r="AC34" s="35">
        <v>2.71</v>
      </c>
      <c r="AD34" s="36">
        <v>2.73</v>
      </c>
      <c r="AE34" s="36">
        <v>2.65</v>
      </c>
      <c r="AF34" s="36">
        <v>2.55</v>
      </c>
      <c r="AG34" s="36">
        <v>2.58</v>
      </c>
      <c r="AH34" s="36">
        <v>2.33</v>
      </c>
      <c r="AI34" s="36">
        <v>2.82</v>
      </c>
      <c r="AJ34" s="36">
        <v>2.51</v>
      </c>
      <c r="AK34" s="36">
        <v>2.52</v>
      </c>
      <c r="AL34" s="166">
        <v>2.5</v>
      </c>
      <c r="AM34" s="171">
        <v>2.5900000000000003</v>
      </c>
      <c r="AN34" s="42">
        <v>0.14110673659010933</v>
      </c>
      <c r="AO34" s="35">
        <v>3.929889298892989</v>
      </c>
      <c r="AP34" s="36">
        <v>3.750915750915751</v>
      </c>
      <c r="AQ34" s="36">
        <v>3.6716981132075475</v>
      </c>
      <c r="AR34" s="36">
        <v>3.9764705882352946</v>
      </c>
      <c r="AS34" s="36">
        <v>3.9147286821705425</v>
      </c>
      <c r="AT34" s="36">
        <v>4.253218884120171</v>
      </c>
      <c r="AU34" s="36">
        <v>3.539007092198582</v>
      </c>
      <c r="AV34" s="36">
        <v>4.155378486055777</v>
      </c>
      <c r="AW34" s="36">
        <v>3.8968253968253967</v>
      </c>
      <c r="AX34" s="166">
        <v>3.9880000000000004</v>
      </c>
      <c r="AY34" s="171">
        <v>3.907613229262205</v>
      </c>
      <c r="AZ34" s="42">
        <v>0.21311916755117793</v>
      </c>
      <c r="BA34" s="35">
        <v>6.99</v>
      </c>
      <c r="BB34" s="37">
        <v>6.81</v>
      </c>
      <c r="BC34" s="37">
        <v>6.94</v>
      </c>
      <c r="BD34" s="37">
        <v>6.92</v>
      </c>
      <c r="BE34" s="37">
        <v>6.7</v>
      </c>
      <c r="BF34" s="37">
        <v>6.87</v>
      </c>
      <c r="BG34" s="37">
        <v>6.6</v>
      </c>
      <c r="BH34" s="37">
        <v>6.43</v>
      </c>
      <c r="BI34" s="36">
        <v>6.76</v>
      </c>
      <c r="BJ34" s="166">
        <v>6.98</v>
      </c>
      <c r="BK34" s="171">
        <v>6.8</v>
      </c>
      <c r="BL34" s="42">
        <v>0.1813529401164702</v>
      </c>
      <c r="BM34" s="35">
        <v>2.18</v>
      </c>
      <c r="BN34" s="37">
        <v>2.28</v>
      </c>
      <c r="BO34" s="37">
        <v>2.17</v>
      </c>
      <c r="BP34" s="37">
        <v>2.25</v>
      </c>
      <c r="BQ34" s="37">
        <v>2.2</v>
      </c>
      <c r="BR34" s="37">
        <v>2.26</v>
      </c>
      <c r="BS34" s="37">
        <v>2.19</v>
      </c>
      <c r="BT34" s="37">
        <v>2.11</v>
      </c>
      <c r="BU34" s="36">
        <v>2.22</v>
      </c>
      <c r="BV34" s="166">
        <v>2.23</v>
      </c>
      <c r="BW34" s="171">
        <v>2.2089999999999996</v>
      </c>
      <c r="BX34" s="42">
        <v>0.049988887654075574</v>
      </c>
      <c r="BY34" s="35">
        <v>3.206422018348624</v>
      </c>
      <c r="BZ34" s="36">
        <v>2.986842105263158</v>
      </c>
      <c r="CA34" s="36">
        <v>3.19815668202765</v>
      </c>
      <c r="CB34" s="36">
        <v>3.0755555555555554</v>
      </c>
      <c r="CC34" s="36">
        <v>3.0454545454545454</v>
      </c>
      <c r="CD34" s="36">
        <v>3.0398230088495577</v>
      </c>
      <c r="CE34" s="36">
        <v>3.0136986301369864</v>
      </c>
      <c r="CF34" s="36">
        <v>3.0473933649289098</v>
      </c>
      <c r="CG34" s="36">
        <v>3.0450450450450446</v>
      </c>
      <c r="CH34" s="166">
        <v>3.1300448430493275</v>
      </c>
      <c r="CI34" s="171">
        <v>3.078843579865935</v>
      </c>
      <c r="CJ34" s="42">
        <v>0.07499724449004988</v>
      </c>
      <c r="CK34" s="9">
        <v>28.09</v>
      </c>
    </row>
    <row r="35" spans="1:89" ht="15">
      <c r="A35" s="87" t="s">
        <v>196</v>
      </c>
      <c r="B35" s="131">
        <v>154</v>
      </c>
      <c r="C35" s="132" t="s">
        <v>197</v>
      </c>
      <c r="D35" s="140">
        <v>17.275</v>
      </c>
      <c r="E35" s="133">
        <v>2431</v>
      </c>
      <c r="F35" s="133">
        <v>1674</v>
      </c>
      <c r="G35" s="133">
        <v>757</v>
      </c>
      <c r="H35" s="133">
        <v>3248</v>
      </c>
      <c r="I35" s="133">
        <v>817</v>
      </c>
      <c r="J35" s="134">
        <v>6.266666666666667</v>
      </c>
      <c r="K35" s="134">
        <v>69.6</v>
      </c>
      <c r="L35" s="134" t="s">
        <v>515</v>
      </c>
      <c r="M35" s="134" t="s">
        <v>517</v>
      </c>
      <c r="N35" s="212">
        <v>7</v>
      </c>
      <c r="O35" s="134" t="s">
        <v>541</v>
      </c>
      <c r="P35" s="134" t="s">
        <v>518</v>
      </c>
      <c r="Q35" s="33">
        <v>10.66</v>
      </c>
      <c r="R35" s="36">
        <v>10.87</v>
      </c>
      <c r="S35" s="36">
        <v>9.8</v>
      </c>
      <c r="T35" s="36">
        <v>9.59</v>
      </c>
      <c r="U35" s="36">
        <v>10.43</v>
      </c>
      <c r="V35" s="36">
        <v>10.89</v>
      </c>
      <c r="W35" s="36">
        <v>10.17</v>
      </c>
      <c r="X35" s="36">
        <v>10.84</v>
      </c>
      <c r="Y35" s="36">
        <v>9.74</v>
      </c>
      <c r="Z35" s="166">
        <v>8.76</v>
      </c>
      <c r="AA35" s="171">
        <v>10.175</v>
      </c>
      <c r="AB35" s="42">
        <v>0.7000833283736009</v>
      </c>
      <c r="AC35" s="35">
        <v>2.54</v>
      </c>
      <c r="AD35" s="36">
        <v>2.57</v>
      </c>
      <c r="AE35" s="36">
        <v>2.66</v>
      </c>
      <c r="AF35" s="36">
        <v>2.23</v>
      </c>
      <c r="AG35" s="36">
        <v>2.59</v>
      </c>
      <c r="AH35" s="36">
        <v>2.48</v>
      </c>
      <c r="AI35" s="36">
        <v>2.18</v>
      </c>
      <c r="AJ35" s="36">
        <v>2.65</v>
      </c>
      <c r="AK35" s="36">
        <v>2.49</v>
      </c>
      <c r="AL35" s="166">
        <v>2.5</v>
      </c>
      <c r="AM35" s="171">
        <v>2.489</v>
      </c>
      <c r="AN35" s="42">
        <v>0.16237473804614724</v>
      </c>
      <c r="AO35" s="35">
        <v>4.196850393700787</v>
      </c>
      <c r="AP35" s="36">
        <v>4.229571984435798</v>
      </c>
      <c r="AQ35" s="36">
        <v>3.6842105263157894</v>
      </c>
      <c r="AR35" s="36">
        <v>4.300448430493273</v>
      </c>
      <c r="AS35" s="36">
        <v>4.027027027027027</v>
      </c>
      <c r="AT35" s="36">
        <v>4.391129032258065</v>
      </c>
      <c r="AU35" s="36">
        <v>4.6651376146788985</v>
      </c>
      <c r="AV35" s="36">
        <v>4.090566037735849</v>
      </c>
      <c r="AW35" s="36">
        <v>3.9116465863453813</v>
      </c>
      <c r="AX35" s="166">
        <v>3.504</v>
      </c>
      <c r="AY35" s="171">
        <v>4.100058763299087</v>
      </c>
      <c r="AZ35" s="42">
        <v>0.3398484994009172</v>
      </c>
      <c r="BA35" s="35">
        <v>6.86</v>
      </c>
      <c r="BB35" s="37">
        <v>7.01</v>
      </c>
      <c r="BC35" s="37">
        <v>6.86</v>
      </c>
      <c r="BD35" s="37">
        <v>6.6</v>
      </c>
      <c r="BE35" s="37">
        <v>7</v>
      </c>
      <c r="BF35" s="37">
        <v>7.02</v>
      </c>
      <c r="BG35" s="37">
        <v>6.63</v>
      </c>
      <c r="BH35" s="37">
        <v>6.64</v>
      </c>
      <c r="BI35" s="36">
        <v>6.82</v>
      </c>
      <c r="BJ35" s="166">
        <v>6.33</v>
      </c>
      <c r="BK35" s="171">
        <v>6.776999999999999</v>
      </c>
      <c r="BL35" s="42">
        <v>0.22365896658383483</v>
      </c>
      <c r="BM35" s="35">
        <v>2.05</v>
      </c>
      <c r="BN35" s="37">
        <v>1.99</v>
      </c>
      <c r="BO35" s="37">
        <v>2.06</v>
      </c>
      <c r="BP35" s="37">
        <v>2</v>
      </c>
      <c r="BQ35" s="37">
        <v>2.06</v>
      </c>
      <c r="BR35" s="37">
        <v>2.03</v>
      </c>
      <c r="BS35" s="37">
        <v>1.97</v>
      </c>
      <c r="BT35" s="37">
        <v>2</v>
      </c>
      <c r="BU35" s="36">
        <v>1.92</v>
      </c>
      <c r="BV35" s="166">
        <v>2.06</v>
      </c>
      <c r="BW35" s="171">
        <v>2.014</v>
      </c>
      <c r="BX35" s="42">
        <v>0.04671426144363287</v>
      </c>
      <c r="BY35" s="35">
        <v>3.3463414634146345</v>
      </c>
      <c r="BZ35" s="36">
        <v>3.522613065326633</v>
      </c>
      <c r="CA35" s="36">
        <v>3.3300970873786406</v>
      </c>
      <c r="CB35" s="36">
        <v>3.3</v>
      </c>
      <c r="CC35" s="36">
        <v>3.3980582524271843</v>
      </c>
      <c r="CD35" s="36">
        <v>3.458128078817734</v>
      </c>
      <c r="CE35" s="36">
        <v>3.3654822335025383</v>
      </c>
      <c r="CF35" s="36">
        <v>3.32</v>
      </c>
      <c r="CG35" s="36">
        <v>3.5520833333333335</v>
      </c>
      <c r="CH35" s="166">
        <v>3.0728155339805823</v>
      </c>
      <c r="CI35" s="171">
        <v>3.3665619048181283</v>
      </c>
      <c r="CJ35" s="42">
        <v>0.13448324664479525</v>
      </c>
      <c r="CK35" s="9">
        <v>25.79</v>
      </c>
    </row>
    <row r="36" spans="1:89" ht="15">
      <c r="A36" s="87" t="s">
        <v>198</v>
      </c>
      <c r="B36" s="131">
        <v>155</v>
      </c>
      <c r="C36" s="132" t="s">
        <v>199</v>
      </c>
      <c r="D36" s="140">
        <v>18.548</v>
      </c>
      <c r="E36" s="133">
        <v>2457</v>
      </c>
      <c r="F36" s="133">
        <v>1592</v>
      </c>
      <c r="G36" s="133">
        <v>865</v>
      </c>
      <c r="H36" s="133">
        <v>3098</v>
      </c>
      <c r="I36" s="133">
        <v>641</v>
      </c>
      <c r="J36" s="134">
        <v>6.2</v>
      </c>
      <c r="K36" s="134">
        <v>75.85</v>
      </c>
      <c r="L36" s="134" t="s">
        <v>515</v>
      </c>
      <c r="M36" s="134" t="s">
        <v>516</v>
      </c>
      <c r="N36" s="212">
        <v>2</v>
      </c>
      <c r="O36" s="134" t="s">
        <v>541</v>
      </c>
      <c r="P36" s="134" t="s">
        <v>518</v>
      </c>
      <c r="Q36" s="33">
        <v>8.85</v>
      </c>
      <c r="R36" s="36">
        <v>8.51</v>
      </c>
      <c r="S36" s="36">
        <v>8.62</v>
      </c>
      <c r="T36" s="36">
        <v>9.04</v>
      </c>
      <c r="U36" s="36">
        <v>9.39</v>
      </c>
      <c r="V36" s="36">
        <v>8.04</v>
      </c>
      <c r="W36" s="36">
        <v>8.64</v>
      </c>
      <c r="X36" s="36">
        <v>8.36</v>
      </c>
      <c r="Y36" s="36">
        <v>7.66</v>
      </c>
      <c r="Z36" s="166">
        <v>9.1</v>
      </c>
      <c r="AA36" s="171">
        <v>8.620999999999999</v>
      </c>
      <c r="AB36" s="42">
        <v>0.5153952097393241</v>
      </c>
      <c r="AC36" s="35">
        <v>2.77</v>
      </c>
      <c r="AD36" s="36">
        <v>2.46</v>
      </c>
      <c r="AE36" s="36">
        <v>2.65</v>
      </c>
      <c r="AF36" s="36">
        <v>2.55</v>
      </c>
      <c r="AG36" s="36">
        <v>2.5</v>
      </c>
      <c r="AH36" s="36">
        <v>2.56</v>
      </c>
      <c r="AI36" s="36">
        <v>2.7</v>
      </c>
      <c r="AJ36" s="36">
        <v>2.61</v>
      </c>
      <c r="AK36" s="36">
        <v>2.45</v>
      </c>
      <c r="AL36" s="166">
        <v>2.44</v>
      </c>
      <c r="AM36" s="171">
        <v>2.569</v>
      </c>
      <c r="AN36" s="42">
        <v>0.11239315914334486</v>
      </c>
      <c r="AO36" s="35">
        <v>3.194945848375451</v>
      </c>
      <c r="AP36" s="36">
        <v>3.459349593495935</v>
      </c>
      <c r="AQ36" s="36">
        <v>3.252830188679245</v>
      </c>
      <c r="AR36" s="36">
        <v>3.545098039215686</v>
      </c>
      <c r="AS36" s="36">
        <v>3.7560000000000002</v>
      </c>
      <c r="AT36" s="36">
        <v>3.1406249999999996</v>
      </c>
      <c r="AU36" s="36">
        <v>3.2</v>
      </c>
      <c r="AV36" s="36">
        <v>3.203065134099617</v>
      </c>
      <c r="AW36" s="36">
        <v>3.1265306122448977</v>
      </c>
      <c r="AX36" s="166">
        <v>3.7295081967213113</v>
      </c>
      <c r="AY36" s="171">
        <v>3.360795261283214</v>
      </c>
      <c r="AZ36" s="42">
        <v>0.24245681129599403</v>
      </c>
      <c r="BA36" s="35">
        <v>6.04</v>
      </c>
      <c r="BB36" s="37">
        <v>5.67</v>
      </c>
      <c r="BC36" s="37">
        <v>5.78</v>
      </c>
      <c r="BD36" s="37">
        <v>5.58</v>
      </c>
      <c r="BE36" s="37">
        <v>5.57</v>
      </c>
      <c r="BF36" s="37">
        <v>5.61</v>
      </c>
      <c r="BG36" s="37">
        <v>6.31</v>
      </c>
      <c r="BH36" s="37">
        <v>5.72</v>
      </c>
      <c r="BI36" s="36">
        <v>5.62</v>
      </c>
      <c r="BJ36" s="166">
        <v>6.27</v>
      </c>
      <c r="BK36" s="171">
        <v>5.817</v>
      </c>
      <c r="BL36" s="42">
        <v>0.28464597895163724</v>
      </c>
      <c r="BM36" s="35">
        <v>2.08</v>
      </c>
      <c r="BN36" s="37">
        <v>2.19</v>
      </c>
      <c r="BO36" s="37">
        <v>2.15</v>
      </c>
      <c r="BP36" s="37">
        <v>2.07</v>
      </c>
      <c r="BQ36" s="37">
        <v>2.18</v>
      </c>
      <c r="BR36" s="37">
        <v>2.32</v>
      </c>
      <c r="BS36" s="37">
        <v>2.14</v>
      </c>
      <c r="BT36" s="37">
        <v>1.93</v>
      </c>
      <c r="BU36" s="36">
        <v>2.15</v>
      </c>
      <c r="BV36" s="166">
        <v>2.09</v>
      </c>
      <c r="BW36" s="171">
        <v>2.13</v>
      </c>
      <c r="BX36" s="42">
        <v>0.10044346115545935</v>
      </c>
      <c r="BY36" s="35">
        <v>2.9038461538461537</v>
      </c>
      <c r="BZ36" s="36">
        <v>2.589041095890411</v>
      </c>
      <c r="CA36" s="36">
        <v>2.688372093023256</v>
      </c>
      <c r="CB36" s="36">
        <v>2.695652173913044</v>
      </c>
      <c r="CC36" s="36">
        <v>2.555045871559633</v>
      </c>
      <c r="CD36" s="36">
        <v>2.4181034482758625</v>
      </c>
      <c r="CE36" s="36">
        <v>2.948598130841121</v>
      </c>
      <c r="CF36" s="36">
        <v>2.9637305699481864</v>
      </c>
      <c r="CG36" s="36">
        <v>2.613953488372093</v>
      </c>
      <c r="CH36" s="166">
        <v>3</v>
      </c>
      <c r="CI36" s="171">
        <v>2.7376343025669763</v>
      </c>
      <c r="CJ36" s="42">
        <v>0.20250982114084562</v>
      </c>
      <c r="CK36" s="9">
        <v>24.14</v>
      </c>
    </row>
    <row r="37" spans="1:89" ht="15">
      <c r="A37" s="87" t="s">
        <v>200</v>
      </c>
      <c r="B37" s="131">
        <v>157</v>
      </c>
      <c r="C37" s="132" t="s">
        <v>201</v>
      </c>
      <c r="D37" s="140">
        <v>20.696</v>
      </c>
      <c r="E37" s="133">
        <v>2629</v>
      </c>
      <c r="F37" s="133">
        <v>1579</v>
      </c>
      <c r="G37" s="133">
        <v>1050</v>
      </c>
      <c r="H37" s="133">
        <v>3234</v>
      </c>
      <c r="I37" s="133">
        <v>605</v>
      </c>
      <c r="J37" s="134">
        <v>6</v>
      </c>
      <c r="K37" s="134">
        <v>75.15</v>
      </c>
      <c r="L37" s="134" t="s">
        <v>515</v>
      </c>
      <c r="M37" s="134" t="s">
        <v>517</v>
      </c>
      <c r="N37" s="212">
        <v>1</v>
      </c>
      <c r="O37" s="134" t="s">
        <v>541</v>
      </c>
      <c r="P37" s="134" t="s">
        <v>518</v>
      </c>
      <c r="Q37" s="33">
        <v>9.56</v>
      </c>
      <c r="R37" s="36">
        <v>10.58</v>
      </c>
      <c r="S37" s="36">
        <v>10.49</v>
      </c>
      <c r="T37" s="36">
        <v>10.09</v>
      </c>
      <c r="U37" s="36">
        <v>10.11</v>
      </c>
      <c r="V37" s="36">
        <v>9.47</v>
      </c>
      <c r="W37" s="36">
        <v>9.96</v>
      </c>
      <c r="X37" s="36">
        <v>10.35</v>
      </c>
      <c r="Y37" s="36">
        <v>10.11</v>
      </c>
      <c r="Z37" s="166">
        <v>9.16</v>
      </c>
      <c r="AA37" s="171">
        <v>9.987999999999998</v>
      </c>
      <c r="AB37" s="42">
        <v>0.4608639230354166</v>
      </c>
      <c r="AC37" s="35">
        <v>2.51</v>
      </c>
      <c r="AD37" s="36">
        <v>2.38</v>
      </c>
      <c r="AE37" s="36">
        <v>2.56</v>
      </c>
      <c r="AF37" s="36">
        <v>2.42</v>
      </c>
      <c r="AG37" s="36">
        <v>2.56</v>
      </c>
      <c r="AH37" s="36">
        <v>2.21</v>
      </c>
      <c r="AI37" s="36">
        <v>2.46</v>
      </c>
      <c r="AJ37" s="36">
        <v>2.32</v>
      </c>
      <c r="AK37" s="36">
        <v>2.6</v>
      </c>
      <c r="AL37" s="166">
        <v>2.13</v>
      </c>
      <c r="AM37" s="171">
        <v>2.415</v>
      </c>
      <c r="AN37" s="42">
        <v>0.15664893516678358</v>
      </c>
      <c r="AO37" s="35">
        <v>3.8087649402390444</v>
      </c>
      <c r="AP37" s="36">
        <v>4.445378151260504</v>
      </c>
      <c r="AQ37" s="36">
        <v>4.09765625</v>
      </c>
      <c r="AR37" s="36">
        <v>4.169421487603306</v>
      </c>
      <c r="AS37" s="36">
        <v>3.9492187499999996</v>
      </c>
      <c r="AT37" s="36">
        <v>4.285067873303168</v>
      </c>
      <c r="AU37" s="36">
        <v>4.048780487804878</v>
      </c>
      <c r="AV37" s="36">
        <v>4.461206896551724</v>
      </c>
      <c r="AW37" s="36">
        <v>3.888461538461538</v>
      </c>
      <c r="AX37" s="166">
        <v>4.300469483568075</v>
      </c>
      <c r="AY37" s="171">
        <v>4.1454425858792225</v>
      </c>
      <c r="AZ37" s="42">
        <v>0.22688567252450476</v>
      </c>
      <c r="BA37" s="35">
        <v>7.04</v>
      </c>
      <c r="BB37" s="37">
        <v>6.78</v>
      </c>
      <c r="BC37" s="37">
        <v>6.37</v>
      </c>
      <c r="BD37" s="37">
        <v>7.01</v>
      </c>
      <c r="BE37" s="37">
        <v>6.83</v>
      </c>
      <c r="BF37" s="37">
        <v>6.58</v>
      </c>
      <c r="BG37" s="37">
        <v>6.62</v>
      </c>
      <c r="BH37" s="37">
        <v>6.56</v>
      </c>
      <c r="BI37" s="36">
        <v>6.71</v>
      </c>
      <c r="BJ37" s="166">
        <v>6.83</v>
      </c>
      <c r="BK37" s="171">
        <v>6.733</v>
      </c>
      <c r="BL37" s="42">
        <v>0.20827599210876985</v>
      </c>
      <c r="BM37" s="35">
        <v>2.17</v>
      </c>
      <c r="BN37" s="37">
        <v>2.17</v>
      </c>
      <c r="BO37" s="37">
        <v>1.93</v>
      </c>
      <c r="BP37" s="37">
        <v>2.2</v>
      </c>
      <c r="BQ37" s="37">
        <v>2.11</v>
      </c>
      <c r="BR37" s="37">
        <v>2.07</v>
      </c>
      <c r="BS37" s="37">
        <v>2.1</v>
      </c>
      <c r="BT37" s="37">
        <v>2.09</v>
      </c>
      <c r="BU37" s="36">
        <v>2.15</v>
      </c>
      <c r="BV37" s="166">
        <v>2.19</v>
      </c>
      <c r="BW37" s="171">
        <v>2.1179999999999994</v>
      </c>
      <c r="BX37" s="42">
        <v>0.079693858678783</v>
      </c>
      <c r="BY37" s="35">
        <v>3.2442396313364057</v>
      </c>
      <c r="BZ37" s="36">
        <v>3.1244239631336406</v>
      </c>
      <c r="CA37" s="36">
        <v>3.300518134715026</v>
      </c>
      <c r="CB37" s="36">
        <v>3.186363636363636</v>
      </c>
      <c r="CC37" s="36">
        <v>3.2369668246445498</v>
      </c>
      <c r="CD37" s="36">
        <v>3.1787439613526574</v>
      </c>
      <c r="CE37" s="36">
        <v>3.1523809523809523</v>
      </c>
      <c r="CF37" s="36">
        <v>3.138755980861244</v>
      </c>
      <c r="CG37" s="36">
        <v>3.12093023255814</v>
      </c>
      <c r="CH37" s="166">
        <v>3.118721461187215</v>
      </c>
      <c r="CI37" s="171">
        <v>3.180204477853347</v>
      </c>
      <c r="CJ37" s="42">
        <v>0.06212451569494253</v>
      </c>
      <c r="CK37" s="9">
        <v>26.14</v>
      </c>
    </row>
    <row r="38" spans="1:89" ht="15">
      <c r="A38" s="87" t="s">
        <v>202</v>
      </c>
      <c r="B38" s="131">
        <v>159</v>
      </c>
      <c r="C38" s="132" t="s">
        <v>203</v>
      </c>
      <c r="D38" s="140">
        <v>21.631</v>
      </c>
      <c r="E38" s="133">
        <v>2413</v>
      </c>
      <c r="F38" s="133">
        <v>1621</v>
      </c>
      <c r="G38" s="133">
        <v>792</v>
      </c>
      <c r="H38" s="133">
        <v>3093</v>
      </c>
      <c r="I38" s="133">
        <v>680</v>
      </c>
      <c r="J38" s="134">
        <v>6.2</v>
      </c>
      <c r="K38" s="134">
        <v>68.85</v>
      </c>
      <c r="L38" s="134" t="s">
        <v>515</v>
      </c>
      <c r="M38" s="134" t="s">
        <v>516</v>
      </c>
      <c r="N38" s="212">
        <v>7</v>
      </c>
      <c r="O38" s="134" t="s">
        <v>541</v>
      </c>
      <c r="P38" s="134" t="s">
        <v>518</v>
      </c>
      <c r="Q38" s="33">
        <v>9.95</v>
      </c>
      <c r="R38" s="36">
        <v>9.86</v>
      </c>
      <c r="S38" s="36">
        <v>9.43</v>
      </c>
      <c r="T38" s="36">
        <v>9.83</v>
      </c>
      <c r="U38" s="36">
        <v>10.18</v>
      </c>
      <c r="V38" s="36">
        <v>10.48</v>
      </c>
      <c r="W38" s="36">
        <v>10.24</v>
      </c>
      <c r="X38" s="36">
        <v>9.95</v>
      </c>
      <c r="Y38" s="36">
        <v>9.85</v>
      </c>
      <c r="Z38" s="166">
        <v>9.9</v>
      </c>
      <c r="AA38" s="171">
        <v>9.967</v>
      </c>
      <c r="AB38" s="42">
        <v>0.28292323261892904</v>
      </c>
      <c r="AC38" s="35">
        <v>2.11</v>
      </c>
      <c r="AD38" s="36">
        <v>2.52</v>
      </c>
      <c r="AE38" s="36">
        <v>2.47</v>
      </c>
      <c r="AF38" s="36">
        <v>2.42</v>
      </c>
      <c r="AG38" s="36">
        <v>2.83</v>
      </c>
      <c r="AH38" s="36">
        <v>2.47</v>
      </c>
      <c r="AI38" s="36">
        <v>2.23</v>
      </c>
      <c r="AJ38" s="36">
        <v>2.35</v>
      </c>
      <c r="AK38" s="36">
        <v>2.56</v>
      </c>
      <c r="AL38" s="166">
        <v>2.37</v>
      </c>
      <c r="AM38" s="171">
        <v>2.4330000000000003</v>
      </c>
      <c r="AN38" s="42">
        <v>0.19453934192228609</v>
      </c>
      <c r="AO38" s="35">
        <v>4.7156398104265405</v>
      </c>
      <c r="AP38" s="36">
        <v>3.9126984126984126</v>
      </c>
      <c r="AQ38" s="36">
        <v>3.8178137651821857</v>
      </c>
      <c r="AR38" s="36">
        <v>4.06198347107438</v>
      </c>
      <c r="AS38" s="36">
        <v>3.597173144876325</v>
      </c>
      <c r="AT38" s="36">
        <v>4.242914979757085</v>
      </c>
      <c r="AU38" s="36">
        <v>4.591928251121076</v>
      </c>
      <c r="AV38" s="36">
        <v>4.234042553191489</v>
      </c>
      <c r="AW38" s="36">
        <v>3.84765625</v>
      </c>
      <c r="AX38" s="166">
        <v>4.177215189873418</v>
      </c>
      <c r="AY38" s="171">
        <v>4.119906582820091</v>
      </c>
      <c r="AZ38" s="42">
        <v>0.3486586630192214</v>
      </c>
      <c r="BA38" s="35">
        <v>6.81</v>
      </c>
      <c r="BB38" s="37">
        <v>7.06</v>
      </c>
      <c r="BC38" s="37">
        <v>6.98</v>
      </c>
      <c r="BD38" s="37">
        <v>7.11</v>
      </c>
      <c r="BE38" s="37">
        <v>7.22</v>
      </c>
      <c r="BF38" s="37">
        <v>6.96</v>
      </c>
      <c r="BG38" s="37">
        <v>6.97</v>
      </c>
      <c r="BH38" s="37">
        <v>6.95</v>
      </c>
      <c r="BI38" s="36">
        <v>6.97</v>
      </c>
      <c r="BJ38" s="166">
        <v>6.94</v>
      </c>
      <c r="BK38" s="171">
        <v>6.997</v>
      </c>
      <c r="BL38" s="42">
        <v>0.11055918475338014</v>
      </c>
      <c r="BM38" s="35">
        <v>1.95</v>
      </c>
      <c r="BN38" s="37">
        <v>2.04</v>
      </c>
      <c r="BO38" s="37">
        <v>2.09</v>
      </c>
      <c r="BP38" s="37">
        <v>2.1</v>
      </c>
      <c r="BQ38" s="37">
        <v>2.02</v>
      </c>
      <c r="BR38" s="37">
        <v>2.07</v>
      </c>
      <c r="BS38" s="37">
        <v>2</v>
      </c>
      <c r="BT38" s="37">
        <v>1.93</v>
      </c>
      <c r="BU38" s="36">
        <v>2.07</v>
      </c>
      <c r="BV38" s="166">
        <v>2.03</v>
      </c>
      <c r="BW38" s="171">
        <v>2.0300000000000002</v>
      </c>
      <c r="BX38" s="42">
        <v>0.05696002496877954</v>
      </c>
      <c r="BY38" s="35">
        <v>3.4923076923076923</v>
      </c>
      <c r="BZ38" s="36">
        <v>3.46078431372549</v>
      </c>
      <c r="CA38" s="36">
        <v>3.3397129186602874</v>
      </c>
      <c r="CB38" s="36">
        <v>3.3857142857142857</v>
      </c>
      <c r="CC38" s="36">
        <v>3.5742574257425743</v>
      </c>
      <c r="CD38" s="36">
        <v>3.3623188405797104</v>
      </c>
      <c r="CE38" s="36">
        <v>3.485</v>
      </c>
      <c r="CF38" s="36">
        <v>3.601036269430052</v>
      </c>
      <c r="CG38" s="36">
        <v>3.3671497584541066</v>
      </c>
      <c r="CH38" s="166">
        <v>3.4187192118226606</v>
      </c>
      <c r="CI38" s="171">
        <v>3.448700071643686</v>
      </c>
      <c r="CJ38" s="42">
        <v>0.0901805201749836</v>
      </c>
      <c r="CK38" s="9">
        <v>24.73</v>
      </c>
    </row>
    <row r="39" spans="1:89" ht="15">
      <c r="A39" s="87" t="s">
        <v>204</v>
      </c>
      <c r="B39" s="131">
        <v>161</v>
      </c>
      <c r="C39" s="132" t="s">
        <v>205</v>
      </c>
      <c r="D39" s="140">
        <v>20.087</v>
      </c>
      <c r="E39" s="133">
        <v>2669</v>
      </c>
      <c r="F39" s="133">
        <v>1855</v>
      </c>
      <c r="G39" s="133">
        <v>814</v>
      </c>
      <c r="H39" s="133">
        <v>3305</v>
      </c>
      <c r="I39" s="133">
        <v>636</v>
      </c>
      <c r="J39" s="134">
        <v>6.4</v>
      </c>
      <c r="K39" s="134">
        <v>69.65</v>
      </c>
      <c r="L39" s="134" t="s">
        <v>515</v>
      </c>
      <c r="M39" s="134" t="s">
        <v>516</v>
      </c>
      <c r="N39" s="212">
        <v>7</v>
      </c>
      <c r="O39" s="134" t="s">
        <v>541</v>
      </c>
      <c r="P39" s="134" t="s">
        <v>518</v>
      </c>
      <c r="Q39" s="33">
        <v>9.86</v>
      </c>
      <c r="R39" s="36">
        <v>10.12</v>
      </c>
      <c r="S39" s="36">
        <v>10.07</v>
      </c>
      <c r="T39" s="36">
        <v>9.28</v>
      </c>
      <c r="U39" s="36">
        <v>9.45</v>
      </c>
      <c r="V39" s="36">
        <v>9.63</v>
      </c>
      <c r="W39" s="36">
        <v>9.57</v>
      </c>
      <c r="X39" s="36">
        <v>9.69</v>
      </c>
      <c r="Y39" s="36">
        <v>9.25</v>
      </c>
      <c r="Z39" s="166">
        <v>9.17</v>
      </c>
      <c r="AA39" s="171">
        <v>9.609</v>
      </c>
      <c r="AB39" s="42">
        <v>0.33338166316299966</v>
      </c>
      <c r="AC39" s="35">
        <v>2.55</v>
      </c>
      <c r="AD39" s="36">
        <v>2.84</v>
      </c>
      <c r="AE39" s="36">
        <v>2.62</v>
      </c>
      <c r="AF39" s="36">
        <v>2.43</v>
      </c>
      <c r="AG39" s="36">
        <v>2.66</v>
      </c>
      <c r="AH39" s="36">
        <v>2.69</v>
      </c>
      <c r="AI39" s="36">
        <v>2.51</v>
      </c>
      <c r="AJ39" s="36">
        <v>2.76</v>
      </c>
      <c r="AK39" s="36">
        <v>2.7</v>
      </c>
      <c r="AL39" s="166">
        <v>2.8</v>
      </c>
      <c r="AM39" s="171">
        <v>2.6559999999999997</v>
      </c>
      <c r="AN39" s="42">
        <v>0.13057139383835512</v>
      </c>
      <c r="AO39" s="35">
        <v>3.8666666666666667</v>
      </c>
      <c r="AP39" s="36">
        <v>3.5633802816901405</v>
      </c>
      <c r="AQ39" s="36">
        <v>3.8435114503816794</v>
      </c>
      <c r="AR39" s="36">
        <v>3.818930041152263</v>
      </c>
      <c r="AS39" s="36">
        <v>3.552631578947368</v>
      </c>
      <c r="AT39" s="36">
        <v>3.5799256505576214</v>
      </c>
      <c r="AU39" s="36">
        <v>3.8127490039840644</v>
      </c>
      <c r="AV39" s="36">
        <v>3.5108695652173916</v>
      </c>
      <c r="AW39" s="36">
        <v>3.4259259259259256</v>
      </c>
      <c r="AX39" s="166">
        <v>3.2750000000000004</v>
      </c>
      <c r="AY39" s="171">
        <v>3.624959016452312</v>
      </c>
      <c r="AZ39" s="42">
        <v>0.20144772755330706</v>
      </c>
      <c r="BA39" s="35">
        <v>5.66</v>
      </c>
      <c r="BB39" s="37">
        <v>6.33</v>
      </c>
      <c r="BC39" s="37">
        <v>5.82</v>
      </c>
      <c r="BD39" s="37">
        <v>6.44</v>
      </c>
      <c r="BE39" s="37">
        <v>6.28</v>
      </c>
      <c r="BF39" s="37">
        <v>6.47</v>
      </c>
      <c r="BG39" s="37">
        <v>6.11</v>
      </c>
      <c r="BH39" s="37">
        <v>6.2</v>
      </c>
      <c r="BI39" s="36">
        <v>5.78</v>
      </c>
      <c r="BJ39" s="166">
        <v>6.31</v>
      </c>
      <c r="BK39" s="171">
        <v>6.1400000000000015</v>
      </c>
      <c r="BL39" s="42">
        <v>0.28875210436940596</v>
      </c>
      <c r="BM39" s="35">
        <v>2.14</v>
      </c>
      <c r="BN39" s="37">
        <v>2.28</v>
      </c>
      <c r="BO39" s="37">
        <v>2.2</v>
      </c>
      <c r="BP39" s="37">
        <v>2.18</v>
      </c>
      <c r="BQ39" s="37">
        <v>2.28</v>
      </c>
      <c r="BR39" s="37">
        <v>2.1</v>
      </c>
      <c r="BS39" s="37">
        <v>2.27</v>
      </c>
      <c r="BT39" s="37">
        <v>2.14</v>
      </c>
      <c r="BU39" s="36">
        <v>2.18</v>
      </c>
      <c r="BV39" s="166">
        <v>2.23</v>
      </c>
      <c r="BW39" s="171">
        <v>2.2</v>
      </c>
      <c r="BX39" s="42">
        <v>0.0637704215657028</v>
      </c>
      <c r="BY39" s="35">
        <v>2.644859813084112</v>
      </c>
      <c r="BZ39" s="36">
        <v>2.7763157894736845</v>
      </c>
      <c r="CA39" s="36">
        <v>2.6454545454545455</v>
      </c>
      <c r="CB39" s="36">
        <v>2.9541284403669725</v>
      </c>
      <c r="CC39" s="36">
        <v>2.754385964912281</v>
      </c>
      <c r="CD39" s="36">
        <v>3.0809523809523807</v>
      </c>
      <c r="CE39" s="36">
        <v>2.691629955947137</v>
      </c>
      <c r="CF39" s="36">
        <v>2.897196261682243</v>
      </c>
      <c r="CG39" s="36">
        <v>2.6513761467889907</v>
      </c>
      <c r="CH39" s="166">
        <v>2.8295964125560538</v>
      </c>
      <c r="CI39" s="171">
        <v>2.79258957112184</v>
      </c>
      <c r="CJ39" s="42">
        <v>0.1479080818864262</v>
      </c>
      <c r="CK39" s="9">
        <v>25.84</v>
      </c>
    </row>
    <row r="40" spans="1:89" ht="15">
      <c r="A40" s="87" t="s">
        <v>206</v>
      </c>
      <c r="B40" s="131">
        <v>164</v>
      </c>
      <c r="C40" s="132" t="s">
        <v>207</v>
      </c>
      <c r="D40" s="140">
        <v>15.94</v>
      </c>
      <c r="E40" s="133">
        <v>2124</v>
      </c>
      <c r="F40" s="133">
        <v>1442</v>
      </c>
      <c r="G40" s="133">
        <v>682</v>
      </c>
      <c r="H40" s="133">
        <v>2896</v>
      </c>
      <c r="I40" s="133">
        <v>772</v>
      </c>
      <c r="J40" s="134">
        <v>6.066666666666666</v>
      </c>
      <c r="K40" s="134">
        <v>72</v>
      </c>
      <c r="L40" s="134" t="s">
        <v>515</v>
      </c>
      <c r="M40" s="134" t="s">
        <v>517</v>
      </c>
      <c r="N40" s="212">
        <v>7</v>
      </c>
      <c r="O40" s="134" t="s">
        <v>541</v>
      </c>
      <c r="P40" s="134" t="s">
        <v>518</v>
      </c>
      <c r="Q40" s="33">
        <v>10.58</v>
      </c>
      <c r="R40" s="36">
        <v>10.08</v>
      </c>
      <c r="S40" s="36">
        <v>10.41</v>
      </c>
      <c r="T40" s="36">
        <v>9.89</v>
      </c>
      <c r="U40" s="36">
        <v>10.56</v>
      </c>
      <c r="V40" s="36">
        <v>10.34</v>
      </c>
      <c r="W40" s="36">
        <v>10.4</v>
      </c>
      <c r="X40" s="36">
        <v>10.22</v>
      </c>
      <c r="Y40" s="36">
        <v>10.86</v>
      </c>
      <c r="Z40" s="166">
        <v>10.4</v>
      </c>
      <c r="AA40" s="171">
        <v>10.374</v>
      </c>
      <c r="AB40" s="42">
        <v>0.27109653877044876</v>
      </c>
      <c r="AC40" s="35">
        <v>2.19</v>
      </c>
      <c r="AD40" s="36">
        <v>2.26</v>
      </c>
      <c r="AE40" s="36">
        <v>2.44</v>
      </c>
      <c r="AF40" s="36">
        <v>2.37</v>
      </c>
      <c r="AG40" s="36">
        <v>2.16</v>
      </c>
      <c r="AH40" s="36">
        <v>2.42</v>
      </c>
      <c r="AI40" s="36">
        <v>2.35</v>
      </c>
      <c r="AJ40" s="36">
        <v>2.4</v>
      </c>
      <c r="AK40" s="36">
        <v>2.17</v>
      </c>
      <c r="AL40" s="166">
        <v>2.15</v>
      </c>
      <c r="AM40" s="171">
        <v>2.2909999999999995</v>
      </c>
      <c r="AN40" s="42">
        <v>0.11704225257953531</v>
      </c>
      <c r="AO40" s="35">
        <v>4.831050228310502</v>
      </c>
      <c r="AP40" s="36">
        <v>4.460176991150443</v>
      </c>
      <c r="AQ40" s="36">
        <v>4.266393442622951</v>
      </c>
      <c r="AR40" s="36">
        <v>4.172995780590718</v>
      </c>
      <c r="AS40" s="36">
        <v>4.888888888888888</v>
      </c>
      <c r="AT40" s="36">
        <v>4.2727272727272725</v>
      </c>
      <c r="AU40" s="36">
        <v>4.425531914893617</v>
      </c>
      <c r="AV40" s="36">
        <v>4.258333333333334</v>
      </c>
      <c r="AW40" s="36">
        <v>5.0046082949308754</v>
      </c>
      <c r="AX40" s="166">
        <v>4.837209302325582</v>
      </c>
      <c r="AY40" s="171">
        <v>4.5417915449774195</v>
      </c>
      <c r="AZ40" s="42">
        <v>0.31453562867813817</v>
      </c>
      <c r="BA40" s="35">
        <v>7.11</v>
      </c>
      <c r="BB40" s="37">
        <v>6.92</v>
      </c>
      <c r="BC40" s="37">
        <v>7.04</v>
      </c>
      <c r="BD40" s="37">
        <v>7.1</v>
      </c>
      <c r="BE40" s="37">
        <v>7.07</v>
      </c>
      <c r="BF40" s="37">
        <v>6.94</v>
      </c>
      <c r="BG40" s="37">
        <v>6.79</v>
      </c>
      <c r="BH40" s="37">
        <v>7.11</v>
      </c>
      <c r="BI40" s="36">
        <v>7.3</v>
      </c>
      <c r="BJ40" s="166">
        <v>6.96</v>
      </c>
      <c r="BK40" s="171">
        <v>7.033999999999999</v>
      </c>
      <c r="BL40" s="42">
        <v>0.13937957765285253</v>
      </c>
      <c r="BM40" s="35">
        <v>2.12</v>
      </c>
      <c r="BN40" s="37">
        <v>1.94</v>
      </c>
      <c r="BO40" s="37">
        <v>1.93</v>
      </c>
      <c r="BP40" s="37">
        <v>1.95</v>
      </c>
      <c r="BQ40" s="37">
        <v>1.92</v>
      </c>
      <c r="BR40" s="37">
        <v>1.8</v>
      </c>
      <c r="BS40" s="37">
        <v>1.84</v>
      </c>
      <c r="BT40" s="37">
        <v>1.93</v>
      </c>
      <c r="BU40" s="36">
        <v>1.92</v>
      </c>
      <c r="BV40" s="166">
        <v>1.98</v>
      </c>
      <c r="BW40" s="171">
        <v>1.9330000000000003</v>
      </c>
      <c r="BX40" s="42">
        <v>0.08446564061465445</v>
      </c>
      <c r="BY40" s="35">
        <v>3.3537735849056602</v>
      </c>
      <c r="BZ40" s="36">
        <v>3.5670103092783507</v>
      </c>
      <c r="CA40" s="36">
        <v>3.6476683937823835</v>
      </c>
      <c r="CB40" s="36">
        <v>3.641025641025641</v>
      </c>
      <c r="CC40" s="36">
        <v>3.682291666666667</v>
      </c>
      <c r="CD40" s="36">
        <v>3.8555555555555556</v>
      </c>
      <c r="CE40" s="36">
        <v>3.6902173913043477</v>
      </c>
      <c r="CF40" s="36">
        <v>3.683937823834197</v>
      </c>
      <c r="CG40" s="36">
        <v>3.8020833333333335</v>
      </c>
      <c r="CH40" s="166">
        <v>3.515151515151515</v>
      </c>
      <c r="CI40" s="171">
        <v>3.643871521483765</v>
      </c>
      <c r="CJ40" s="42">
        <v>0.14209788392064787</v>
      </c>
      <c r="CK40" s="9">
        <v>25.34</v>
      </c>
    </row>
    <row r="41" spans="1:89" ht="15">
      <c r="A41" s="87" t="s">
        <v>210</v>
      </c>
      <c r="B41" s="131">
        <v>186</v>
      </c>
      <c r="C41" s="132" t="s">
        <v>211</v>
      </c>
      <c r="D41" s="140">
        <v>18.515</v>
      </c>
      <c r="E41" s="133">
        <v>2903</v>
      </c>
      <c r="F41" s="133">
        <v>1581</v>
      </c>
      <c r="G41" s="133">
        <v>1322</v>
      </c>
      <c r="H41" s="133">
        <v>3089</v>
      </c>
      <c r="I41" s="133">
        <v>186</v>
      </c>
      <c r="J41" s="134">
        <v>6.066666666666666</v>
      </c>
      <c r="K41" s="134">
        <v>79.05</v>
      </c>
      <c r="L41" s="134" t="s">
        <v>514</v>
      </c>
      <c r="M41" s="134" t="s">
        <v>516</v>
      </c>
      <c r="N41" s="212">
        <v>1</v>
      </c>
      <c r="O41" s="134" t="s">
        <v>541</v>
      </c>
      <c r="P41" s="134" t="s">
        <v>518</v>
      </c>
      <c r="Q41" s="33">
        <v>9.2</v>
      </c>
      <c r="R41" s="36">
        <v>9.3</v>
      </c>
      <c r="S41" s="36">
        <v>8.66</v>
      </c>
      <c r="T41" s="36">
        <v>9.56</v>
      </c>
      <c r="U41" s="36">
        <v>9.64</v>
      </c>
      <c r="V41" s="36">
        <v>8.93</v>
      </c>
      <c r="W41" s="36">
        <v>9.58</v>
      </c>
      <c r="X41" s="36">
        <v>9.35</v>
      </c>
      <c r="Y41" s="36">
        <v>9.86</v>
      </c>
      <c r="Z41" s="166">
        <v>9.73</v>
      </c>
      <c r="AA41" s="171">
        <v>9.381</v>
      </c>
      <c r="AB41" s="42">
        <v>0.37319789209837845</v>
      </c>
      <c r="AC41" s="35">
        <v>2.08</v>
      </c>
      <c r="AD41" s="36">
        <v>2.3</v>
      </c>
      <c r="AE41" s="36">
        <v>2.06</v>
      </c>
      <c r="AF41" s="36">
        <v>2.02</v>
      </c>
      <c r="AG41" s="36">
        <v>2.08</v>
      </c>
      <c r="AH41" s="36">
        <v>2.18</v>
      </c>
      <c r="AI41" s="36">
        <v>2.01</v>
      </c>
      <c r="AJ41" s="36">
        <v>2.24</v>
      </c>
      <c r="AK41" s="36">
        <v>2.24</v>
      </c>
      <c r="AL41" s="166">
        <v>2.41</v>
      </c>
      <c r="AM41" s="171">
        <v>2.162</v>
      </c>
      <c r="AN41" s="42">
        <v>0.13339998334166342</v>
      </c>
      <c r="AO41" s="35">
        <v>4.4230769230769225</v>
      </c>
      <c r="AP41" s="36">
        <v>4.043478260869565</v>
      </c>
      <c r="AQ41" s="36">
        <v>4.203883495145631</v>
      </c>
      <c r="AR41" s="36">
        <v>4.732673267326732</v>
      </c>
      <c r="AS41" s="36">
        <v>4.634615384615385</v>
      </c>
      <c r="AT41" s="36">
        <v>4.0963302752293576</v>
      </c>
      <c r="AU41" s="36">
        <v>4.766169154228856</v>
      </c>
      <c r="AV41" s="36">
        <v>4.174107142857142</v>
      </c>
      <c r="AW41" s="36">
        <v>4.4017857142857135</v>
      </c>
      <c r="AX41" s="166">
        <v>4.037344398340249</v>
      </c>
      <c r="AY41" s="171">
        <v>4.351346401597555</v>
      </c>
      <c r="AZ41" s="42">
        <v>0.2822510981761042</v>
      </c>
      <c r="BA41" s="35">
        <v>6.57</v>
      </c>
      <c r="BB41" s="37">
        <v>6.37</v>
      </c>
      <c r="BC41" s="37">
        <v>6.12</v>
      </c>
      <c r="BD41" s="37">
        <v>6.69</v>
      </c>
      <c r="BE41" s="37">
        <v>6.7</v>
      </c>
      <c r="BF41" s="37">
        <v>6.41</v>
      </c>
      <c r="BG41" s="37">
        <v>6.49</v>
      </c>
      <c r="BH41" s="37">
        <v>6.67</v>
      </c>
      <c r="BI41" s="36">
        <v>6.41</v>
      </c>
      <c r="BJ41" s="166">
        <v>6.43</v>
      </c>
      <c r="BK41" s="171">
        <v>6.4860000000000015</v>
      </c>
      <c r="BL41" s="42">
        <v>0.17964161853838606</v>
      </c>
      <c r="BM41" s="35">
        <v>1.95</v>
      </c>
      <c r="BN41" s="37">
        <v>1.98</v>
      </c>
      <c r="BO41" s="37">
        <v>2.89</v>
      </c>
      <c r="BP41" s="37">
        <v>2.02</v>
      </c>
      <c r="BQ41" s="37">
        <v>1.96</v>
      </c>
      <c r="BR41" s="37">
        <v>1.91</v>
      </c>
      <c r="BS41" s="37">
        <v>1.96</v>
      </c>
      <c r="BT41" s="37">
        <v>1.95</v>
      </c>
      <c r="BU41" s="36">
        <v>2.13</v>
      </c>
      <c r="BV41" s="166">
        <v>1.94</v>
      </c>
      <c r="BW41" s="171">
        <v>2.069</v>
      </c>
      <c r="BX41" s="42">
        <v>0.2947861748605041</v>
      </c>
      <c r="BY41" s="35">
        <v>3.3692307692307693</v>
      </c>
      <c r="BZ41" s="36">
        <v>3.217171717171717</v>
      </c>
      <c r="CA41" s="36">
        <v>2.1176470588235294</v>
      </c>
      <c r="CB41" s="36">
        <v>3.311881188118812</v>
      </c>
      <c r="CC41" s="36">
        <v>3.418367346938776</v>
      </c>
      <c r="CD41" s="36">
        <v>3.356020942408377</v>
      </c>
      <c r="CE41" s="36">
        <v>3.3112244897959187</v>
      </c>
      <c r="CF41" s="36">
        <v>3.4205128205128204</v>
      </c>
      <c r="CG41" s="36">
        <v>3.0093896713615025</v>
      </c>
      <c r="CH41" s="166">
        <v>3.3144329896907214</v>
      </c>
      <c r="CI41" s="171">
        <v>3.1845878994052947</v>
      </c>
      <c r="CJ41" s="42">
        <v>0.3934201475577238</v>
      </c>
      <c r="CK41" s="9">
        <v>24.12</v>
      </c>
    </row>
    <row r="42" spans="1:89" ht="15">
      <c r="A42" s="87" t="s">
        <v>212</v>
      </c>
      <c r="B42" s="131">
        <v>187</v>
      </c>
      <c r="C42" s="132" t="s">
        <v>213</v>
      </c>
      <c r="D42" s="140">
        <v>17.469</v>
      </c>
      <c r="E42" s="133">
        <v>2713</v>
      </c>
      <c r="F42" s="133">
        <v>1725</v>
      </c>
      <c r="G42" s="133">
        <v>988</v>
      </c>
      <c r="H42" s="133">
        <v>3634</v>
      </c>
      <c r="I42" s="133">
        <v>921</v>
      </c>
      <c r="J42" s="134">
        <v>6.066666666666666</v>
      </c>
      <c r="K42" s="134">
        <v>75.9</v>
      </c>
      <c r="L42" s="134" t="s">
        <v>514</v>
      </c>
      <c r="M42" s="134" t="s">
        <v>517</v>
      </c>
      <c r="N42" s="212">
        <v>7</v>
      </c>
      <c r="O42" s="134" t="s">
        <v>541</v>
      </c>
      <c r="P42" s="134" t="s">
        <v>518</v>
      </c>
      <c r="Q42" s="33">
        <v>10.11</v>
      </c>
      <c r="R42" s="36">
        <v>10.4</v>
      </c>
      <c r="S42" s="36">
        <v>10.31</v>
      </c>
      <c r="T42" s="36">
        <v>10.32</v>
      </c>
      <c r="U42" s="36">
        <v>10.62</v>
      </c>
      <c r="V42" s="36">
        <v>10.93</v>
      </c>
      <c r="W42" s="36">
        <v>11.08</v>
      </c>
      <c r="X42" s="36">
        <v>10.47</v>
      </c>
      <c r="Y42" s="36">
        <v>10.69</v>
      </c>
      <c r="Z42" s="166">
        <v>10.93</v>
      </c>
      <c r="AA42" s="171">
        <v>10.585999999999999</v>
      </c>
      <c r="AB42" s="42">
        <v>0.3187196608655552</v>
      </c>
      <c r="AC42" s="35">
        <v>2.35</v>
      </c>
      <c r="AD42" s="36">
        <v>2.42</v>
      </c>
      <c r="AE42" s="36">
        <v>2.39</v>
      </c>
      <c r="AF42" s="36">
        <v>2.27</v>
      </c>
      <c r="AG42" s="36">
        <v>2.39</v>
      </c>
      <c r="AH42" s="36">
        <v>2.48</v>
      </c>
      <c r="AI42" s="36">
        <v>2.26</v>
      </c>
      <c r="AJ42" s="36">
        <v>2.36</v>
      </c>
      <c r="AK42" s="36">
        <v>2.54</v>
      </c>
      <c r="AL42" s="166">
        <v>2.24</v>
      </c>
      <c r="AM42" s="171">
        <v>2.37</v>
      </c>
      <c r="AN42" s="42">
        <v>0.09649409884085736</v>
      </c>
      <c r="AO42" s="35">
        <v>4.3021276595744675</v>
      </c>
      <c r="AP42" s="36">
        <v>4.297520661157025</v>
      </c>
      <c r="AQ42" s="36">
        <v>4.313807531380753</v>
      </c>
      <c r="AR42" s="36">
        <v>4.546255506607929</v>
      </c>
      <c r="AS42" s="36">
        <v>4.443514644351464</v>
      </c>
      <c r="AT42" s="36">
        <v>4.407258064516129</v>
      </c>
      <c r="AU42" s="36">
        <v>4.902654867256637</v>
      </c>
      <c r="AV42" s="36">
        <v>4.436440677966102</v>
      </c>
      <c r="AW42" s="36">
        <v>4.208661417322834</v>
      </c>
      <c r="AX42" s="166">
        <v>4.879464285714285</v>
      </c>
      <c r="AY42" s="171">
        <v>4.473770531584763</v>
      </c>
      <c r="AZ42" s="42">
        <v>0.23965540268483165</v>
      </c>
      <c r="BA42" s="35">
        <v>7.14</v>
      </c>
      <c r="BB42" s="37">
        <v>6.93</v>
      </c>
      <c r="BC42" s="37">
        <v>7.48</v>
      </c>
      <c r="BD42" s="37">
        <v>7.01</v>
      </c>
      <c r="BE42" s="37">
        <v>6.82</v>
      </c>
      <c r="BF42" s="37">
        <v>7.04</v>
      </c>
      <c r="BG42" s="37">
        <v>6.94</v>
      </c>
      <c r="BH42" s="37">
        <v>6.77</v>
      </c>
      <c r="BI42" s="36">
        <v>7.45</v>
      </c>
      <c r="BJ42" s="166">
        <v>7.02</v>
      </c>
      <c r="BK42" s="171">
        <v>7.06</v>
      </c>
      <c r="BL42" s="42">
        <v>0.2386070689089935</v>
      </c>
      <c r="BM42" s="35">
        <v>1.91</v>
      </c>
      <c r="BN42" s="37">
        <v>2.98</v>
      </c>
      <c r="BO42" s="37">
        <v>1.97</v>
      </c>
      <c r="BP42" s="37">
        <v>2</v>
      </c>
      <c r="BQ42" s="37">
        <v>1.92</v>
      </c>
      <c r="BR42" s="37">
        <v>1.99</v>
      </c>
      <c r="BS42" s="37">
        <v>1.92</v>
      </c>
      <c r="BT42" s="37">
        <v>1.93</v>
      </c>
      <c r="BU42" s="36">
        <v>1.89</v>
      </c>
      <c r="BV42" s="166">
        <v>1.9</v>
      </c>
      <c r="BW42" s="171">
        <v>2.041</v>
      </c>
      <c r="BX42" s="42">
        <v>0.3320793077965959</v>
      </c>
      <c r="BY42" s="35">
        <v>3.738219895287958</v>
      </c>
      <c r="BZ42" s="36">
        <v>2.325503355704698</v>
      </c>
      <c r="CA42" s="36">
        <v>3.7969543147208125</v>
      </c>
      <c r="CB42" s="36">
        <v>3.505</v>
      </c>
      <c r="CC42" s="36">
        <v>3.5520833333333335</v>
      </c>
      <c r="CD42" s="36">
        <v>3.5376884422110555</v>
      </c>
      <c r="CE42" s="36">
        <v>3.6145833333333335</v>
      </c>
      <c r="CF42" s="36">
        <v>3.5077720207253886</v>
      </c>
      <c r="CG42" s="36">
        <v>3.9417989417989423</v>
      </c>
      <c r="CH42" s="166">
        <v>3.694736842105263</v>
      </c>
      <c r="CI42" s="171">
        <v>3.521434047922079</v>
      </c>
      <c r="CJ42" s="42">
        <v>0.44350063840854703</v>
      </c>
      <c r="CK42" s="9">
        <v>25.97</v>
      </c>
    </row>
    <row r="43" spans="1:89" ht="15">
      <c r="A43" s="87" t="s">
        <v>217</v>
      </c>
      <c r="B43" s="131">
        <v>437</v>
      </c>
      <c r="C43" s="132" t="s">
        <v>218</v>
      </c>
      <c r="D43" s="140">
        <v>13.557</v>
      </c>
      <c r="E43" s="133">
        <v>3216</v>
      </c>
      <c r="F43" s="133">
        <v>2013</v>
      </c>
      <c r="G43" s="133">
        <v>1203</v>
      </c>
      <c r="H43" s="133">
        <v>3593</v>
      </c>
      <c r="I43" s="133">
        <v>377</v>
      </c>
      <c r="J43" s="134">
        <v>6.466666666666667</v>
      </c>
      <c r="K43" s="134">
        <v>72</v>
      </c>
      <c r="L43" s="134" t="s">
        <v>514</v>
      </c>
      <c r="M43" s="134" t="s">
        <v>516</v>
      </c>
      <c r="N43" s="212">
        <v>6</v>
      </c>
      <c r="O43" s="134" t="s">
        <v>541</v>
      </c>
      <c r="P43" s="134" t="s">
        <v>518</v>
      </c>
      <c r="Q43" s="33">
        <v>8.78</v>
      </c>
      <c r="R43" s="36">
        <v>8.92</v>
      </c>
      <c r="S43" s="36">
        <v>8.96</v>
      </c>
      <c r="T43" s="36">
        <v>8.59</v>
      </c>
      <c r="U43" s="36">
        <v>9.39</v>
      </c>
      <c r="V43" s="36">
        <v>8.76</v>
      </c>
      <c r="W43" s="36">
        <v>9.2</v>
      </c>
      <c r="X43" s="36">
        <v>8.58</v>
      </c>
      <c r="Y43" s="36">
        <v>8.33</v>
      </c>
      <c r="Z43" s="166">
        <v>8.45</v>
      </c>
      <c r="AA43" s="171">
        <v>8.796</v>
      </c>
      <c r="AB43" s="42">
        <v>0.3309649192554949</v>
      </c>
      <c r="AC43" s="35">
        <v>3.35</v>
      </c>
      <c r="AD43" s="36">
        <v>2.85</v>
      </c>
      <c r="AE43" s="36">
        <v>2.82</v>
      </c>
      <c r="AF43" s="36">
        <v>2.91</v>
      </c>
      <c r="AG43" s="36">
        <v>2.99</v>
      </c>
      <c r="AH43" s="36">
        <v>3.08</v>
      </c>
      <c r="AI43" s="36">
        <v>2.58</v>
      </c>
      <c r="AJ43" s="36">
        <v>2.85</v>
      </c>
      <c r="AK43" s="36">
        <v>2.83</v>
      </c>
      <c r="AL43" s="166">
        <v>2.97</v>
      </c>
      <c r="AM43" s="171">
        <v>2.9229999999999996</v>
      </c>
      <c r="AN43" s="42">
        <v>0.20039128390892105</v>
      </c>
      <c r="AO43" s="35">
        <v>2.6208955223880595</v>
      </c>
      <c r="AP43" s="36">
        <v>3.1298245614035087</v>
      </c>
      <c r="AQ43" s="36">
        <v>3.1773049645390077</v>
      </c>
      <c r="AR43" s="36">
        <v>2.951890034364261</v>
      </c>
      <c r="AS43" s="36">
        <v>3.140468227424749</v>
      </c>
      <c r="AT43" s="36">
        <v>2.844155844155844</v>
      </c>
      <c r="AU43" s="36">
        <v>3.5658914728682167</v>
      </c>
      <c r="AV43" s="36">
        <v>3.0105263157894737</v>
      </c>
      <c r="AW43" s="36">
        <v>2.943462897526502</v>
      </c>
      <c r="AX43" s="166">
        <v>2.8451178451178447</v>
      </c>
      <c r="AY43" s="171">
        <v>3.0229537685577466</v>
      </c>
      <c r="AZ43" s="42">
        <v>0.25399149112943303</v>
      </c>
      <c r="BA43" s="35">
        <v>4.14</v>
      </c>
      <c r="BB43" s="37">
        <v>6.15</v>
      </c>
      <c r="BC43" s="37">
        <v>5.91</v>
      </c>
      <c r="BD43" s="37">
        <v>6.06</v>
      </c>
      <c r="BE43" s="37">
        <v>6.01</v>
      </c>
      <c r="BF43" s="37">
        <v>6.29</v>
      </c>
      <c r="BG43" s="37">
        <v>5.92</v>
      </c>
      <c r="BH43" s="37">
        <v>5.88</v>
      </c>
      <c r="BI43" s="36">
        <v>5.99</v>
      </c>
      <c r="BJ43" s="166">
        <v>5.83</v>
      </c>
      <c r="BK43" s="171">
        <v>5.818</v>
      </c>
      <c r="BL43" s="42">
        <v>0.6052143789141585</v>
      </c>
      <c r="BM43" s="35">
        <v>2.45</v>
      </c>
      <c r="BN43" s="37">
        <v>2.34</v>
      </c>
      <c r="BO43" s="37">
        <v>2.44</v>
      </c>
      <c r="BP43" s="37">
        <v>2.38</v>
      </c>
      <c r="BQ43" s="37">
        <v>2.51</v>
      </c>
      <c r="BR43" s="37">
        <v>2.69</v>
      </c>
      <c r="BS43" s="37">
        <v>2.37</v>
      </c>
      <c r="BT43" s="37">
        <v>2.4</v>
      </c>
      <c r="BU43" s="36">
        <v>2.39</v>
      </c>
      <c r="BV43" s="166">
        <v>2.38</v>
      </c>
      <c r="BW43" s="171">
        <v>2.4349999999999996</v>
      </c>
      <c r="BX43" s="42">
        <v>0.10189864245089135</v>
      </c>
      <c r="BY43" s="35">
        <v>1.6897959183673468</v>
      </c>
      <c r="BZ43" s="36">
        <v>2.6282051282051286</v>
      </c>
      <c r="CA43" s="36">
        <v>2.4221311475409837</v>
      </c>
      <c r="CB43" s="36">
        <v>2.546218487394958</v>
      </c>
      <c r="CC43" s="36">
        <v>2.394422310756972</v>
      </c>
      <c r="CD43" s="36">
        <v>2.3382899628252787</v>
      </c>
      <c r="CE43" s="36">
        <v>2.4978902953586495</v>
      </c>
      <c r="CF43" s="36">
        <v>2.45</v>
      </c>
      <c r="CG43" s="36">
        <v>2.506276150627615</v>
      </c>
      <c r="CH43" s="166">
        <v>2.4495798319327733</v>
      </c>
      <c r="CI43" s="171">
        <v>2.3922809233009708</v>
      </c>
      <c r="CJ43" s="42">
        <v>0.2597896028115826</v>
      </c>
      <c r="CK43" s="9">
        <v>18.98</v>
      </c>
    </row>
    <row r="44" spans="1:89" ht="15">
      <c r="A44" s="87" t="s">
        <v>225</v>
      </c>
      <c r="B44" s="131">
        <v>505</v>
      </c>
      <c r="C44" s="132" t="s">
        <v>226</v>
      </c>
      <c r="D44" s="140">
        <v>14.281</v>
      </c>
      <c r="E44" s="133">
        <v>3224</v>
      </c>
      <c r="F44" s="133">
        <v>1563</v>
      </c>
      <c r="G44" s="133">
        <v>1661</v>
      </c>
      <c r="H44" s="133">
        <v>2607</v>
      </c>
      <c r="I44" s="133">
        <v>-617</v>
      </c>
      <c r="J44" s="134">
        <v>5.866666666666666</v>
      </c>
      <c r="K44" s="134">
        <v>78.3</v>
      </c>
      <c r="L44" s="134" t="s">
        <v>514</v>
      </c>
      <c r="M44" s="134" t="s">
        <v>517</v>
      </c>
      <c r="N44" s="212">
        <v>1</v>
      </c>
      <c r="O44" s="134" t="s">
        <v>541</v>
      </c>
      <c r="P44" s="134" t="s">
        <v>518</v>
      </c>
      <c r="Q44" s="33">
        <v>7.87</v>
      </c>
      <c r="R44" s="36">
        <v>7.88</v>
      </c>
      <c r="S44" s="36">
        <v>8.22</v>
      </c>
      <c r="T44" s="36">
        <v>8.05</v>
      </c>
      <c r="U44" s="36">
        <v>7.76</v>
      </c>
      <c r="V44" s="36">
        <v>7.73</v>
      </c>
      <c r="W44" s="36">
        <v>7.2</v>
      </c>
      <c r="X44" s="36">
        <v>7.69</v>
      </c>
      <c r="Y44" s="36">
        <v>7.74</v>
      </c>
      <c r="Z44" s="166">
        <v>6.8</v>
      </c>
      <c r="AA44" s="171">
        <v>7.693999999999998</v>
      </c>
      <c r="AB44" s="42">
        <v>0.41096634087642503</v>
      </c>
      <c r="AC44" s="35">
        <v>2.95</v>
      </c>
      <c r="AD44" s="36">
        <v>2.72</v>
      </c>
      <c r="AE44" s="36">
        <v>2.6</v>
      </c>
      <c r="AF44" s="36">
        <v>3.12</v>
      </c>
      <c r="AG44" s="36">
        <v>2.81</v>
      </c>
      <c r="AH44" s="36">
        <v>2.54</v>
      </c>
      <c r="AI44" s="36">
        <v>2.8</v>
      </c>
      <c r="AJ44" s="36">
        <v>2.52</v>
      </c>
      <c r="AK44" s="36">
        <v>2.6</v>
      </c>
      <c r="AL44" s="166">
        <v>2.7</v>
      </c>
      <c r="AM44" s="171">
        <v>2.736</v>
      </c>
      <c r="AN44" s="42">
        <v>0.19044976007102682</v>
      </c>
      <c r="AO44" s="35">
        <v>2.6677966101694914</v>
      </c>
      <c r="AP44" s="36">
        <v>2.8970588235294117</v>
      </c>
      <c r="AQ44" s="36">
        <v>3.161538461538462</v>
      </c>
      <c r="AR44" s="36">
        <v>2.5801282051282053</v>
      </c>
      <c r="AS44" s="36">
        <v>2.7615658362989324</v>
      </c>
      <c r="AT44" s="36">
        <v>3.043307086614173</v>
      </c>
      <c r="AU44" s="36">
        <v>2.5714285714285716</v>
      </c>
      <c r="AV44" s="36">
        <v>3.051587301587302</v>
      </c>
      <c r="AW44" s="36">
        <v>2.976923076923077</v>
      </c>
      <c r="AX44" s="166">
        <v>2.518518518518518</v>
      </c>
      <c r="AY44" s="171">
        <v>2.8229852491736147</v>
      </c>
      <c r="AZ44" s="42">
        <v>0.23271794832270312</v>
      </c>
      <c r="BA44" s="35">
        <v>4.93</v>
      </c>
      <c r="BB44" s="37">
        <v>4.19</v>
      </c>
      <c r="BC44" s="37">
        <v>4.87</v>
      </c>
      <c r="BD44" s="37">
        <v>4.82</v>
      </c>
      <c r="BE44" s="37">
        <v>5.01</v>
      </c>
      <c r="BF44" s="37">
        <v>4.64</v>
      </c>
      <c r="BG44" s="37">
        <v>4.91</v>
      </c>
      <c r="BH44" s="37">
        <v>4.96</v>
      </c>
      <c r="BI44" s="36">
        <v>4.94</v>
      </c>
      <c r="BJ44" s="166">
        <v>4.86</v>
      </c>
      <c r="BK44" s="171">
        <v>4.813000000000001</v>
      </c>
      <c r="BL44" s="42">
        <v>0.24111085509458496</v>
      </c>
      <c r="BM44" s="35">
        <v>2.46</v>
      </c>
      <c r="BN44" s="37">
        <v>2.31</v>
      </c>
      <c r="BO44" s="37">
        <v>2.37</v>
      </c>
      <c r="BP44" s="37">
        <v>2.34</v>
      </c>
      <c r="BQ44" s="37">
        <v>2.54</v>
      </c>
      <c r="BR44" s="37">
        <v>2.41</v>
      </c>
      <c r="BS44" s="37">
        <v>2.43</v>
      </c>
      <c r="BT44" s="37">
        <v>2.5</v>
      </c>
      <c r="BU44" s="36">
        <v>2.42</v>
      </c>
      <c r="BV44" s="166">
        <v>2.39</v>
      </c>
      <c r="BW44" s="171">
        <v>2.4170000000000003</v>
      </c>
      <c r="BX44" s="42">
        <v>0.07024560089032461</v>
      </c>
      <c r="BY44" s="35">
        <v>2.0040650406504064</v>
      </c>
      <c r="BZ44" s="36">
        <v>1.813852813852814</v>
      </c>
      <c r="CA44" s="36">
        <v>2.0548523206751055</v>
      </c>
      <c r="CB44" s="36">
        <v>2.05982905982906</v>
      </c>
      <c r="CC44" s="36">
        <v>1.9724409448818896</v>
      </c>
      <c r="CD44" s="36">
        <v>1.925311203319502</v>
      </c>
      <c r="CE44" s="36">
        <v>2.0205761316872426</v>
      </c>
      <c r="CF44" s="36">
        <v>1.984</v>
      </c>
      <c r="CG44" s="36">
        <v>2.041322314049587</v>
      </c>
      <c r="CH44" s="166">
        <v>2.0334728033472804</v>
      </c>
      <c r="CI44" s="171">
        <v>1.9909722632292888</v>
      </c>
      <c r="CJ44" s="42">
        <v>0.07474835554014951</v>
      </c>
      <c r="CK44" s="9">
        <v>22.11</v>
      </c>
    </row>
    <row r="45" spans="1:89" ht="15">
      <c r="A45" s="87" t="s">
        <v>227</v>
      </c>
      <c r="B45" s="131">
        <v>509</v>
      </c>
      <c r="C45" s="132" t="s">
        <v>228</v>
      </c>
      <c r="D45" s="140">
        <v>13.732</v>
      </c>
      <c r="E45" s="133">
        <v>2609</v>
      </c>
      <c r="F45" s="133">
        <v>1879</v>
      </c>
      <c r="G45" s="133">
        <v>730</v>
      </c>
      <c r="H45" s="133">
        <v>3247</v>
      </c>
      <c r="I45" s="133">
        <v>638</v>
      </c>
      <c r="J45" s="134">
        <v>6.333333333333333</v>
      </c>
      <c r="K45" s="134">
        <v>68.95</v>
      </c>
      <c r="L45" s="134" t="s">
        <v>514</v>
      </c>
      <c r="M45" s="134" t="s">
        <v>516</v>
      </c>
      <c r="N45" s="212">
        <v>7</v>
      </c>
      <c r="O45" s="134" t="s">
        <v>541</v>
      </c>
      <c r="P45" s="134" t="s">
        <v>518</v>
      </c>
      <c r="Q45" s="33">
        <v>8.16</v>
      </c>
      <c r="R45" s="36">
        <v>8.5</v>
      </c>
      <c r="S45" s="36">
        <v>7.67</v>
      </c>
      <c r="T45" s="36">
        <v>8.94</v>
      </c>
      <c r="U45" s="36">
        <v>7.84</v>
      </c>
      <c r="V45" s="36">
        <v>8.19</v>
      </c>
      <c r="W45" s="36">
        <v>8.2</v>
      </c>
      <c r="X45" s="36">
        <v>8.58</v>
      </c>
      <c r="Y45" s="36">
        <v>8.48</v>
      </c>
      <c r="Z45" s="166">
        <v>8.71</v>
      </c>
      <c r="AA45" s="171">
        <v>8.327000000000002</v>
      </c>
      <c r="AB45" s="42">
        <v>0.3903573861077472</v>
      </c>
      <c r="AC45" s="35">
        <v>3.33</v>
      </c>
      <c r="AD45" s="36">
        <v>3.25</v>
      </c>
      <c r="AE45" s="36">
        <v>3.42</v>
      </c>
      <c r="AF45" s="36">
        <v>3.61</v>
      </c>
      <c r="AG45" s="36">
        <v>3.56</v>
      </c>
      <c r="AH45" s="36">
        <v>3.37</v>
      </c>
      <c r="AI45" s="36">
        <v>3.43</v>
      </c>
      <c r="AJ45" s="36">
        <v>3.56</v>
      </c>
      <c r="AK45" s="36">
        <v>3.68</v>
      </c>
      <c r="AL45" s="166">
        <v>3.6</v>
      </c>
      <c r="AM45" s="171">
        <v>3.4809999999999994</v>
      </c>
      <c r="AN45" s="42">
        <v>0.1405109722880556</v>
      </c>
      <c r="AO45" s="35">
        <v>2.4504504504504503</v>
      </c>
      <c r="AP45" s="36">
        <v>2.6153846153846154</v>
      </c>
      <c r="AQ45" s="36">
        <v>2.2426900584795324</v>
      </c>
      <c r="AR45" s="36">
        <v>2.4764542936288088</v>
      </c>
      <c r="AS45" s="36">
        <v>2.202247191011236</v>
      </c>
      <c r="AT45" s="36">
        <v>2.43026706231454</v>
      </c>
      <c r="AU45" s="36">
        <v>2.39067055393586</v>
      </c>
      <c r="AV45" s="36">
        <v>2.4101123595505616</v>
      </c>
      <c r="AW45" s="36">
        <v>2.3043478260869565</v>
      </c>
      <c r="AX45" s="166">
        <v>2.4194444444444447</v>
      </c>
      <c r="AY45" s="171">
        <v>2.3942068855287006</v>
      </c>
      <c r="AZ45" s="42">
        <v>0.11968980609864821</v>
      </c>
      <c r="BA45" s="35">
        <v>5.28</v>
      </c>
      <c r="BB45" s="37">
        <v>5.27</v>
      </c>
      <c r="BC45" s="37">
        <v>5.13</v>
      </c>
      <c r="BD45" s="37">
        <v>5.16</v>
      </c>
      <c r="BE45" s="37">
        <v>4.91</v>
      </c>
      <c r="BF45" s="37">
        <v>4.87</v>
      </c>
      <c r="BG45" s="37">
        <v>5.49</v>
      </c>
      <c r="BH45" s="37">
        <v>4.87</v>
      </c>
      <c r="BI45" s="36">
        <v>4.86</v>
      </c>
      <c r="BJ45" s="166">
        <v>5.26</v>
      </c>
      <c r="BK45" s="171">
        <v>5.109999999999999</v>
      </c>
      <c r="BL45" s="42">
        <v>0.2216102685145973</v>
      </c>
      <c r="BM45" s="35">
        <v>2.83</v>
      </c>
      <c r="BN45" s="37">
        <v>2.78</v>
      </c>
      <c r="BO45" s="37">
        <v>2.75</v>
      </c>
      <c r="BP45" s="37">
        <v>2.74</v>
      </c>
      <c r="BQ45" s="37">
        <v>2.7</v>
      </c>
      <c r="BR45" s="37">
        <v>2.62</v>
      </c>
      <c r="BS45" s="37">
        <v>2.52</v>
      </c>
      <c r="BT45" s="37">
        <v>3</v>
      </c>
      <c r="BU45" s="36">
        <v>2.57</v>
      </c>
      <c r="BV45" s="166">
        <v>2.46</v>
      </c>
      <c r="BW45" s="171">
        <v>2.697</v>
      </c>
      <c r="BX45" s="42">
        <v>0.16007290005910307</v>
      </c>
      <c r="BY45" s="35">
        <v>1.8657243816254416</v>
      </c>
      <c r="BZ45" s="36">
        <v>1.89568345323741</v>
      </c>
      <c r="CA45" s="36">
        <v>1.8654545454545455</v>
      </c>
      <c r="CB45" s="36">
        <v>1.8832116788321167</v>
      </c>
      <c r="CC45" s="36">
        <v>1.8185185185185184</v>
      </c>
      <c r="CD45" s="36">
        <v>1.8587786259541985</v>
      </c>
      <c r="CE45" s="36">
        <v>2.178571428571429</v>
      </c>
      <c r="CF45" s="36">
        <v>1.6233333333333333</v>
      </c>
      <c r="CG45" s="36">
        <v>1.8910505836575877</v>
      </c>
      <c r="CH45" s="166">
        <v>2.138211382113821</v>
      </c>
      <c r="CI45" s="171">
        <v>1.90185379312984</v>
      </c>
      <c r="CJ45" s="42">
        <v>0.1570364411506977</v>
      </c>
      <c r="CK45" s="9">
        <v>32.78</v>
      </c>
    </row>
    <row r="46" spans="1:89" ht="15">
      <c r="A46" s="87" t="s">
        <v>235</v>
      </c>
      <c r="B46" s="131">
        <v>521</v>
      </c>
      <c r="C46" s="132" t="s">
        <v>236</v>
      </c>
      <c r="D46" s="140">
        <v>14.859</v>
      </c>
      <c r="E46" s="133">
        <v>1864</v>
      </c>
      <c r="F46" s="133">
        <v>1300</v>
      </c>
      <c r="G46" s="133">
        <v>564</v>
      </c>
      <c r="H46" s="133">
        <v>2513</v>
      </c>
      <c r="I46" s="133">
        <v>649</v>
      </c>
      <c r="J46" s="134">
        <v>6.2</v>
      </c>
      <c r="K46" s="134">
        <v>65.85</v>
      </c>
      <c r="L46" s="134" t="s">
        <v>515</v>
      </c>
      <c r="M46" s="134" t="s">
        <v>516</v>
      </c>
      <c r="N46" s="212">
        <v>7</v>
      </c>
      <c r="O46" s="134" t="s">
        <v>541</v>
      </c>
      <c r="P46" s="134" t="s">
        <v>518</v>
      </c>
      <c r="Q46" s="33">
        <v>8.73</v>
      </c>
      <c r="R46" s="36">
        <v>8.4</v>
      </c>
      <c r="S46" s="36">
        <v>8.41</v>
      </c>
      <c r="T46" s="36">
        <v>7.85</v>
      </c>
      <c r="U46" s="36">
        <v>8.18</v>
      </c>
      <c r="V46" s="36">
        <v>7.38</v>
      </c>
      <c r="W46" s="36">
        <v>7.48</v>
      </c>
      <c r="X46" s="36">
        <v>8.02</v>
      </c>
      <c r="Y46" s="36">
        <v>8.37</v>
      </c>
      <c r="Z46" s="166">
        <v>7.72</v>
      </c>
      <c r="AA46" s="171">
        <v>8.054</v>
      </c>
      <c r="AB46" s="42">
        <v>0.4418697646239968</v>
      </c>
      <c r="AC46" s="35">
        <v>3.89</v>
      </c>
      <c r="AD46" s="36">
        <v>3.65</v>
      </c>
      <c r="AE46" s="36">
        <v>3.69</v>
      </c>
      <c r="AF46" s="36">
        <v>3.29</v>
      </c>
      <c r="AG46" s="36">
        <v>3.54</v>
      </c>
      <c r="AH46" s="36">
        <v>3.17</v>
      </c>
      <c r="AI46" s="36">
        <v>3.47</v>
      </c>
      <c r="AJ46" s="36">
        <v>3.78</v>
      </c>
      <c r="AK46" s="36">
        <v>3.31</v>
      </c>
      <c r="AL46" s="166">
        <v>3.19</v>
      </c>
      <c r="AM46" s="171">
        <v>3.4979999999999998</v>
      </c>
      <c r="AN46" s="42">
        <v>0.2531490557842293</v>
      </c>
      <c r="AO46" s="35">
        <v>2.2442159383033418</v>
      </c>
      <c r="AP46" s="36">
        <v>2.301369863013699</v>
      </c>
      <c r="AQ46" s="36">
        <v>2.279132791327913</v>
      </c>
      <c r="AR46" s="36">
        <v>2.386018237082067</v>
      </c>
      <c r="AS46" s="36">
        <v>2.310734463276836</v>
      </c>
      <c r="AT46" s="36">
        <v>2.32807570977918</v>
      </c>
      <c r="AU46" s="36">
        <v>2.155619596541787</v>
      </c>
      <c r="AV46" s="36">
        <v>2.121693121693122</v>
      </c>
      <c r="AW46" s="36">
        <v>2.528700906344411</v>
      </c>
      <c r="AX46" s="166">
        <v>2.4200626959247646</v>
      </c>
      <c r="AY46" s="171">
        <v>2.307562332328712</v>
      </c>
      <c r="AZ46" s="42">
        <v>0.1204796434263498</v>
      </c>
      <c r="BA46" s="35">
        <v>5.73</v>
      </c>
      <c r="BB46" s="37">
        <v>5.19</v>
      </c>
      <c r="BC46" s="37">
        <v>5.48</v>
      </c>
      <c r="BD46" s="37">
        <v>5.1</v>
      </c>
      <c r="BE46" s="37">
        <v>5.49</v>
      </c>
      <c r="BF46" s="37">
        <v>6.11</v>
      </c>
      <c r="BG46" s="37">
        <v>5.74</v>
      </c>
      <c r="BH46" s="37">
        <v>5.78</v>
      </c>
      <c r="BI46" s="36">
        <v>5.66</v>
      </c>
      <c r="BJ46" s="166">
        <v>5.06</v>
      </c>
      <c r="BK46" s="171">
        <v>5.534000000000001</v>
      </c>
      <c r="BL46" s="42">
        <v>0.3375137857266705</v>
      </c>
      <c r="BM46" s="35">
        <v>2.64</v>
      </c>
      <c r="BN46" s="37">
        <v>2.84</v>
      </c>
      <c r="BO46" s="37">
        <v>2.82</v>
      </c>
      <c r="BP46" s="37">
        <v>2.8</v>
      </c>
      <c r="BQ46" s="37">
        <v>2.78</v>
      </c>
      <c r="BR46" s="37">
        <v>2.74</v>
      </c>
      <c r="BS46" s="37">
        <v>2.73</v>
      </c>
      <c r="BT46" s="37">
        <v>2.78</v>
      </c>
      <c r="BU46" s="36">
        <v>2.73</v>
      </c>
      <c r="BV46" s="166">
        <v>2.64</v>
      </c>
      <c r="BW46" s="171">
        <v>2.7500000000000004</v>
      </c>
      <c r="BX46" s="42">
        <v>0.0686375342732242</v>
      </c>
      <c r="BY46" s="35">
        <v>2.1704545454545454</v>
      </c>
      <c r="BZ46" s="36">
        <v>1.8274647887323945</v>
      </c>
      <c r="CA46" s="36">
        <v>1.943262411347518</v>
      </c>
      <c r="CB46" s="36">
        <v>1.8214285714285714</v>
      </c>
      <c r="CC46" s="36">
        <v>1.9748201438848922</v>
      </c>
      <c r="CD46" s="36">
        <v>2.22992700729927</v>
      </c>
      <c r="CE46" s="36">
        <v>2.1025641025641026</v>
      </c>
      <c r="CF46" s="36">
        <v>2.0791366906474824</v>
      </c>
      <c r="CG46" s="36">
        <v>2.0732600732600734</v>
      </c>
      <c r="CH46" s="166">
        <v>1.9166666666666665</v>
      </c>
      <c r="CI46" s="171">
        <v>2.0138985001285516</v>
      </c>
      <c r="CJ46" s="42">
        <v>0.1392808213497245</v>
      </c>
      <c r="CK46" s="9">
        <v>32.85</v>
      </c>
    </row>
    <row r="47" spans="1:89" ht="15">
      <c r="A47" s="87" t="s">
        <v>240</v>
      </c>
      <c r="B47" s="131">
        <v>529</v>
      </c>
      <c r="C47" s="132" t="s">
        <v>241</v>
      </c>
      <c r="D47" s="140">
        <v>17.369</v>
      </c>
      <c r="E47" s="133">
        <v>2654</v>
      </c>
      <c r="F47" s="133">
        <v>1463</v>
      </c>
      <c r="G47" s="133">
        <v>1191</v>
      </c>
      <c r="H47" s="133">
        <v>2762</v>
      </c>
      <c r="I47" s="133">
        <v>108</v>
      </c>
      <c r="J47" s="134">
        <v>6.066666666666666</v>
      </c>
      <c r="K47" s="134">
        <v>75.85</v>
      </c>
      <c r="L47" s="134" t="s">
        <v>447</v>
      </c>
      <c r="M47" s="134" t="s">
        <v>516</v>
      </c>
      <c r="N47" s="212">
        <v>1</v>
      </c>
      <c r="O47" s="134" t="s">
        <v>541</v>
      </c>
      <c r="P47" s="134" t="s">
        <v>518</v>
      </c>
      <c r="Q47" s="33">
        <v>11.22</v>
      </c>
      <c r="R47" s="36">
        <v>8.82</v>
      </c>
      <c r="S47" s="36">
        <v>9.98</v>
      </c>
      <c r="T47" s="36">
        <v>9.66</v>
      </c>
      <c r="U47" s="36">
        <v>9.36</v>
      </c>
      <c r="V47" s="36">
        <v>8.63</v>
      </c>
      <c r="W47" s="36">
        <v>9.43</v>
      </c>
      <c r="X47" s="36">
        <v>9.95</v>
      </c>
      <c r="Y47" s="36">
        <v>9.54</v>
      </c>
      <c r="Z47" s="166">
        <v>9.58</v>
      </c>
      <c r="AA47" s="171">
        <v>9.617</v>
      </c>
      <c r="AB47" s="42">
        <v>0.7096016096687203</v>
      </c>
      <c r="AC47" s="35">
        <v>3.44</v>
      </c>
      <c r="AD47" s="36">
        <v>3.11</v>
      </c>
      <c r="AE47" s="36">
        <v>3.1</v>
      </c>
      <c r="AF47" s="36">
        <v>3.29</v>
      </c>
      <c r="AG47" s="36">
        <v>3.09</v>
      </c>
      <c r="AH47" s="36">
        <v>2.81</v>
      </c>
      <c r="AI47" s="36">
        <v>3.03</v>
      </c>
      <c r="AJ47" s="36">
        <v>3</v>
      </c>
      <c r="AK47" s="36">
        <v>2.87</v>
      </c>
      <c r="AL47" s="166">
        <v>3.08</v>
      </c>
      <c r="AM47" s="171">
        <v>3.082</v>
      </c>
      <c r="AN47" s="42">
        <v>0.18286607121060042</v>
      </c>
      <c r="AO47" s="35">
        <v>3.261627906976744</v>
      </c>
      <c r="AP47" s="36">
        <v>2.8360128617363345</v>
      </c>
      <c r="AQ47" s="36">
        <v>3.2193548387096773</v>
      </c>
      <c r="AR47" s="36">
        <v>2.9361702127659575</v>
      </c>
      <c r="AS47" s="36">
        <v>3.029126213592233</v>
      </c>
      <c r="AT47" s="36">
        <v>3.0711743772241995</v>
      </c>
      <c r="AU47" s="36">
        <v>3.1122112211221125</v>
      </c>
      <c r="AV47" s="36">
        <v>3.3166666666666664</v>
      </c>
      <c r="AW47" s="36">
        <v>3.3240418118466897</v>
      </c>
      <c r="AX47" s="166">
        <v>3.1103896103896105</v>
      </c>
      <c r="AY47" s="171">
        <v>3.1216775721030223</v>
      </c>
      <c r="AZ47" s="42">
        <v>0.16174384440342188</v>
      </c>
      <c r="BA47" s="35">
        <v>5.74</v>
      </c>
      <c r="BB47" s="37">
        <v>5.39</v>
      </c>
      <c r="BC47" s="37">
        <v>5.17</v>
      </c>
      <c r="BD47" s="37">
        <v>5.19</v>
      </c>
      <c r="BE47" s="37">
        <v>5.81</v>
      </c>
      <c r="BF47" s="37">
        <v>5.51</v>
      </c>
      <c r="BG47" s="37">
        <v>5.53</v>
      </c>
      <c r="BH47" s="37">
        <v>5.61</v>
      </c>
      <c r="BI47" s="36">
        <v>5.24</v>
      </c>
      <c r="BJ47" s="166">
        <v>5.98</v>
      </c>
      <c r="BK47" s="171">
        <v>5.517</v>
      </c>
      <c r="BL47" s="42">
        <v>0.2746735436032427</v>
      </c>
      <c r="BM47" s="35">
        <v>2.48</v>
      </c>
      <c r="BN47" s="37">
        <v>2.33</v>
      </c>
      <c r="BO47" s="37">
        <v>2.21</v>
      </c>
      <c r="BP47" s="37">
        <v>2.41</v>
      </c>
      <c r="BQ47" s="37">
        <v>2.41</v>
      </c>
      <c r="BR47" s="37">
        <v>2.43</v>
      </c>
      <c r="BS47" s="37">
        <v>2.41</v>
      </c>
      <c r="BT47" s="37">
        <v>2.44</v>
      </c>
      <c r="BU47" s="36">
        <v>2.37</v>
      </c>
      <c r="BV47" s="166">
        <v>2.54</v>
      </c>
      <c r="BW47" s="171">
        <v>2.403</v>
      </c>
      <c r="BX47" s="42">
        <v>0.08857514073121756</v>
      </c>
      <c r="BY47" s="35">
        <v>2.314516129032258</v>
      </c>
      <c r="BZ47" s="36">
        <v>2.313304721030043</v>
      </c>
      <c r="CA47" s="36">
        <v>2.339366515837104</v>
      </c>
      <c r="CB47" s="36">
        <v>2.1535269709543567</v>
      </c>
      <c r="CC47" s="36">
        <v>2.4107883817427385</v>
      </c>
      <c r="CD47" s="36">
        <v>2.267489711934156</v>
      </c>
      <c r="CE47" s="36">
        <v>2.2946058091286305</v>
      </c>
      <c r="CF47" s="36">
        <v>2.2991803278688527</v>
      </c>
      <c r="CG47" s="36">
        <v>2.210970464135021</v>
      </c>
      <c r="CH47" s="166">
        <v>2.3543307086614176</v>
      </c>
      <c r="CI47" s="171">
        <v>2.2958079740324577</v>
      </c>
      <c r="CJ47" s="42">
        <v>0.07261382732606521</v>
      </c>
      <c r="CK47" s="9">
        <v>27.54</v>
      </c>
    </row>
    <row r="48" spans="1:89" ht="15">
      <c r="A48" s="87" t="s">
        <v>243</v>
      </c>
      <c r="B48" s="131">
        <v>535</v>
      </c>
      <c r="C48" s="132" t="s">
        <v>244</v>
      </c>
      <c r="D48" s="140">
        <v>14.643</v>
      </c>
      <c r="E48" s="133">
        <v>3075</v>
      </c>
      <c r="F48" s="133">
        <v>2132</v>
      </c>
      <c r="G48" s="133">
        <v>943</v>
      </c>
      <c r="H48" s="133">
        <v>3504</v>
      </c>
      <c r="I48" s="133">
        <v>429</v>
      </c>
      <c r="J48" s="134">
        <v>6.533333333333333</v>
      </c>
      <c r="K48" s="134">
        <v>68.85</v>
      </c>
      <c r="L48" s="134" t="s">
        <v>514</v>
      </c>
      <c r="M48" s="134" t="s">
        <v>516</v>
      </c>
      <c r="N48" s="212">
        <v>7</v>
      </c>
      <c r="O48" s="134" t="s">
        <v>541</v>
      </c>
      <c r="P48" s="134" t="s">
        <v>518</v>
      </c>
      <c r="Q48" s="33">
        <v>8.02</v>
      </c>
      <c r="R48" s="36">
        <v>8.2</v>
      </c>
      <c r="S48" s="36">
        <v>7.39</v>
      </c>
      <c r="T48" s="36">
        <v>7.6</v>
      </c>
      <c r="U48" s="36">
        <v>7.92</v>
      </c>
      <c r="V48" s="36">
        <v>7.46</v>
      </c>
      <c r="W48" s="36">
        <v>7.69</v>
      </c>
      <c r="X48" s="36">
        <v>8.07</v>
      </c>
      <c r="Y48" s="36">
        <v>8.38</v>
      </c>
      <c r="Z48" s="166">
        <v>8.34</v>
      </c>
      <c r="AA48" s="171">
        <v>7.907000000000001</v>
      </c>
      <c r="AB48" s="42">
        <v>0.3566838002114981</v>
      </c>
      <c r="AC48" s="35">
        <v>3.47</v>
      </c>
      <c r="AD48" s="36">
        <v>3.53</v>
      </c>
      <c r="AE48" s="36">
        <v>3.25</v>
      </c>
      <c r="AF48" s="36">
        <v>3.4</v>
      </c>
      <c r="AG48" s="36">
        <v>3.31</v>
      </c>
      <c r="AH48" s="36">
        <v>3.05</v>
      </c>
      <c r="AI48" s="36">
        <v>3.11</v>
      </c>
      <c r="AJ48" s="36">
        <v>3</v>
      </c>
      <c r="AK48" s="36">
        <v>3.52</v>
      </c>
      <c r="AL48" s="166">
        <v>3.36</v>
      </c>
      <c r="AM48" s="171">
        <v>3.3</v>
      </c>
      <c r="AN48" s="42">
        <v>0.19293061504650194</v>
      </c>
      <c r="AO48" s="35">
        <v>2.311239193083573</v>
      </c>
      <c r="AP48" s="36">
        <v>2.3229461756373935</v>
      </c>
      <c r="AQ48" s="36">
        <v>2.273846153846154</v>
      </c>
      <c r="AR48" s="36">
        <v>2.235294117647059</v>
      </c>
      <c r="AS48" s="36">
        <v>2.392749244712991</v>
      </c>
      <c r="AT48" s="36">
        <v>2.4459016393442625</v>
      </c>
      <c r="AU48" s="36">
        <v>2.4726688102893895</v>
      </c>
      <c r="AV48" s="36">
        <v>2.69</v>
      </c>
      <c r="AW48" s="36">
        <v>2.3806818181818183</v>
      </c>
      <c r="AX48" s="166">
        <v>2.482142857142857</v>
      </c>
      <c r="AY48" s="171">
        <v>2.4007470009885497</v>
      </c>
      <c r="AZ48" s="42">
        <v>0.1314508544554501</v>
      </c>
      <c r="BA48" s="35">
        <v>4.98</v>
      </c>
      <c r="BB48" s="37">
        <v>4.77</v>
      </c>
      <c r="BC48" s="37">
        <v>5.27</v>
      </c>
      <c r="BD48" s="37">
        <v>5.23</v>
      </c>
      <c r="BE48" s="37">
        <v>5.21</v>
      </c>
      <c r="BF48" s="37">
        <v>5.39</v>
      </c>
      <c r="BG48" s="37">
        <v>5.08</v>
      </c>
      <c r="BH48" s="37">
        <v>5.05</v>
      </c>
      <c r="BI48" s="36">
        <v>5.34</v>
      </c>
      <c r="BJ48" s="166">
        <v>5.07</v>
      </c>
      <c r="BK48" s="171">
        <v>5.138999999999999</v>
      </c>
      <c r="BL48" s="42">
        <v>0.18603763060199793</v>
      </c>
      <c r="BM48" s="35">
        <v>2.59</v>
      </c>
      <c r="BN48" s="37">
        <v>2.75</v>
      </c>
      <c r="BO48" s="37">
        <v>2.42</v>
      </c>
      <c r="BP48" s="37">
        <v>2.74</v>
      </c>
      <c r="BQ48" s="37">
        <v>2.64</v>
      </c>
      <c r="BR48" s="37">
        <v>2.53</v>
      </c>
      <c r="BS48" s="37">
        <v>2.54</v>
      </c>
      <c r="BT48" s="37">
        <v>2.62</v>
      </c>
      <c r="BU48" s="36">
        <v>2.5</v>
      </c>
      <c r="BV48" s="166">
        <v>2.52</v>
      </c>
      <c r="BW48" s="171">
        <v>2.585</v>
      </c>
      <c r="BX48" s="42">
        <v>0.10501322668015461</v>
      </c>
      <c r="BY48" s="35">
        <v>1.9227799227799232</v>
      </c>
      <c r="BZ48" s="36">
        <v>1.7345454545454544</v>
      </c>
      <c r="CA48" s="36">
        <v>2.177685950413223</v>
      </c>
      <c r="CB48" s="36">
        <v>1.9087591240875912</v>
      </c>
      <c r="CC48" s="36">
        <v>1.9734848484848484</v>
      </c>
      <c r="CD48" s="36">
        <v>2.130434782608696</v>
      </c>
      <c r="CE48" s="36">
        <v>2</v>
      </c>
      <c r="CF48" s="36">
        <v>1.9274809160305342</v>
      </c>
      <c r="CG48" s="36">
        <v>2.136</v>
      </c>
      <c r="CH48" s="166">
        <v>2.011904761904762</v>
      </c>
      <c r="CI48" s="171">
        <v>1.9923075760855031</v>
      </c>
      <c r="CJ48" s="42">
        <v>0.13222352423617267</v>
      </c>
      <c r="CK48" s="9">
        <v>27.92</v>
      </c>
    </row>
    <row r="49" spans="1:89" ht="15">
      <c r="A49" s="87" t="s">
        <v>248</v>
      </c>
      <c r="B49" s="131">
        <v>549</v>
      </c>
      <c r="C49" s="132" t="s">
        <v>249</v>
      </c>
      <c r="D49" s="140">
        <v>15.863</v>
      </c>
      <c r="E49" s="133">
        <v>2214</v>
      </c>
      <c r="F49" s="133">
        <v>1486</v>
      </c>
      <c r="G49" s="133">
        <v>728</v>
      </c>
      <c r="H49" s="133">
        <v>2751</v>
      </c>
      <c r="I49" s="133">
        <v>537</v>
      </c>
      <c r="J49" s="134">
        <v>6.2</v>
      </c>
      <c r="K49" s="134">
        <v>67.4</v>
      </c>
      <c r="L49" s="134" t="s">
        <v>515</v>
      </c>
      <c r="M49" s="134" t="s">
        <v>516</v>
      </c>
      <c r="N49" s="212">
        <v>7</v>
      </c>
      <c r="O49" s="134" t="s">
        <v>541</v>
      </c>
      <c r="P49" s="134" t="s">
        <v>518</v>
      </c>
      <c r="Q49" s="33">
        <v>9.03</v>
      </c>
      <c r="R49" s="36">
        <v>8.89</v>
      </c>
      <c r="S49" s="36">
        <v>8.84</v>
      </c>
      <c r="T49" s="36">
        <v>8.5</v>
      </c>
      <c r="U49" s="36">
        <v>8.61</v>
      </c>
      <c r="V49" s="36">
        <v>8.73</v>
      </c>
      <c r="W49" s="36">
        <v>8.78</v>
      </c>
      <c r="X49" s="36">
        <v>8.71</v>
      </c>
      <c r="Y49" s="36">
        <v>8.61</v>
      </c>
      <c r="Z49" s="166">
        <v>8.1</v>
      </c>
      <c r="AA49" s="171">
        <v>8.68</v>
      </c>
      <c r="AB49" s="42">
        <v>0.25477659058697844</v>
      </c>
      <c r="AC49" s="35">
        <v>3.08</v>
      </c>
      <c r="AD49" s="36">
        <v>3.05</v>
      </c>
      <c r="AE49" s="36">
        <v>3.14</v>
      </c>
      <c r="AF49" s="36">
        <v>3.14</v>
      </c>
      <c r="AG49" s="36">
        <v>3.1</v>
      </c>
      <c r="AH49" s="36">
        <v>3.36</v>
      </c>
      <c r="AI49" s="36">
        <v>2.9</v>
      </c>
      <c r="AJ49" s="36">
        <v>3.24</v>
      </c>
      <c r="AK49" s="36">
        <v>3.2</v>
      </c>
      <c r="AL49" s="166">
        <v>2.82</v>
      </c>
      <c r="AM49" s="171">
        <v>3.1029999999999998</v>
      </c>
      <c r="AN49" s="42">
        <v>0.15691823773333774</v>
      </c>
      <c r="AO49" s="35">
        <v>2.9318181818181817</v>
      </c>
      <c r="AP49" s="36">
        <v>2.914754098360656</v>
      </c>
      <c r="AQ49" s="36">
        <v>2.8152866242038215</v>
      </c>
      <c r="AR49" s="36">
        <v>2.7070063694267517</v>
      </c>
      <c r="AS49" s="36">
        <v>2.7774193548387096</v>
      </c>
      <c r="AT49" s="36">
        <v>2.598214285714286</v>
      </c>
      <c r="AU49" s="36">
        <v>3.027586206896552</v>
      </c>
      <c r="AV49" s="36">
        <v>2.6882716049382718</v>
      </c>
      <c r="AW49" s="36">
        <v>2.690625</v>
      </c>
      <c r="AX49" s="166">
        <v>2.872340425531915</v>
      </c>
      <c r="AY49" s="171">
        <v>2.802332215172915</v>
      </c>
      <c r="AZ49" s="42">
        <v>0.13419461147009362</v>
      </c>
      <c r="BA49" s="35">
        <v>5.93</v>
      </c>
      <c r="BB49" s="37">
        <v>6.04</v>
      </c>
      <c r="BC49" s="37">
        <v>5.83</v>
      </c>
      <c r="BD49" s="37">
        <v>5.85</v>
      </c>
      <c r="BE49" s="37">
        <v>5.83</v>
      </c>
      <c r="BF49" s="37">
        <v>5.56</v>
      </c>
      <c r="BG49" s="37">
        <v>6.35</v>
      </c>
      <c r="BH49" s="37">
        <v>6.44</v>
      </c>
      <c r="BI49" s="36">
        <v>6.36</v>
      </c>
      <c r="BJ49" s="166">
        <v>6.04</v>
      </c>
      <c r="BK49" s="171">
        <v>6.023</v>
      </c>
      <c r="BL49" s="42">
        <v>0.28331568572494037</v>
      </c>
      <c r="BM49" s="35">
        <v>2.57</v>
      </c>
      <c r="BN49" s="37">
        <v>2.67</v>
      </c>
      <c r="BO49" s="37">
        <v>2.64</v>
      </c>
      <c r="BP49" s="37">
        <v>2.75</v>
      </c>
      <c r="BQ49" s="37">
        <v>2.7</v>
      </c>
      <c r="BR49" s="37">
        <v>2.62</v>
      </c>
      <c r="BS49" s="37">
        <v>2.75</v>
      </c>
      <c r="BT49" s="37">
        <v>2.59</v>
      </c>
      <c r="BU49" s="36">
        <v>2.53</v>
      </c>
      <c r="BV49" s="166">
        <v>2.51</v>
      </c>
      <c r="BW49" s="171">
        <v>2.6330000000000005</v>
      </c>
      <c r="BX49" s="42">
        <v>0.08499019551296405</v>
      </c>
      <c r="BY49" s="35">
        <v>2.3073929961089497</v>
      </c>
      <c r="BZ49" s="36">
        <v>2.262172284644195</v>
      </c>
      <c r="CA49" s="36">
        <v>2.208333333333333</v>
      </c>
      <c r="CB49" s="36">
        <v>2.127272727272727</v>
      </c>
      <c r="CC49" s="36">
        <v>2.159259259259259</v>
      </c>
      <c r="CD49" s="36">
        <v>2.1221374045801524</v>
      </c>
      <c r="CE49" s="36">
        <v>2.309090909090909</v>
      </c>
      <c r="CF49" s="36">
        <v>2.486486486486487</v>
      </c>
      <c r="CG49" s="36">
        <v>2.513833992094862</v>
      </c>
      <c r="CH49" s="166">
        <v>2.406374501992032</v>
      </c>
      <c r="CI49" s="171">
        <v>2.2902353894862904</v>
      </c>
      <c r="CJ49" s="42">
        <v>0.14224901048295974</v>
      </c>
      <c r="CK49" s="9">
        <v>31.17</v>
      </c>
    </row>
    <row r="50" spans="1:89" ht="15">
      <c r="A50" s="87" t="s">
        <v>250</v>
      </c>
      <c r="B50" s="131">
        <v>550</v>
      </c>
      <c r="C50" s="132" t="s">
        <v>251</v>
      </c>
      <c r="D50" s="140">
        <v>16.504</v>
      </c>
      <c r="E50" s="133">
        <v>2444</v>
      </c>
      <c r="F50" s="133">
        <v>1813</v>
      </c>
      <c r="G50" s="133">
        <v>631</v>
      </c>
      <c r="H50" s="133">
        <v>3143</v>
      </c>
      <c r="I50" s="133">
        <v>699</v>
      </c>
      <c r="J50" s="134">
        <v>6.466666666666667</v>
      </c>
      <c r="K50" s="134">
        <v>71.35</v>
      </c>
      <c r="L50" s="134" t="s">
        <v>515</v>
      </c>
      <c r="M50" s="134" t="s">
        <v>516</v>
      </c>
      <c r="N50" s="212">
        <v>6</v>
      </c>
      <c r="O50" s="134" t="s">
        <v>541</v>
      </c>
      <c r="P50" s="134" t="s">
        <v>518</v>
      </c>
      <c r="Q50" s="33">
        <v>9.07</v>
      </c>
      <c r="R50" s="36">
        <v>8.43</v>
      </c>
      <c r="S50" s="36">
        <v>8.53</v>
      </c>
      <c r="T50" s="36">
        <v>8.31</v>
      </c>
      <c r="U50" s="36">
        <v>8.86</v>
      </c>
      <c r="V50" s="36">
        <v>8.73</v>
      </c>
      <c r="W50" s="36">
        <v>8.07</v>
      </c>
      <c r="X50" s="36">
        <v>8.54</v>
      </c>
      <c r="Y50" s="36">
        <v>8.41</v>
      </c>
      <c r="Z50" s="166">
        <v>7.57</v>
      </c>
      <c r="AA50" s="171">
        <v>8.452000000000002</v>
      </c>
      <c r="AB50" s="42">
        <v>0.4197565431956194</v>
      </c>
      <c r="AC50" s="35">
        <v>3.22</v>
      </c>
      <c r="AD50" s="36">
        <v>3.35</v>
      </c>
      <c r="AE50" s="36">
        <v>3.13</v>
      </c>
      <c r="AF50" s="36">
        <v>2.99</v>
      </c>
      <c r="AG50" s="36">
        <v>3.38</v>
      </c>
      <c r="AH50" s="36">
        <v>2.87</v>
      </c>
      <c r="AI50" s="36">
        <v>2.79</v>
      </c>
      <c r="AJ50" s="36">
        <v>3.2</v>
      </c>
      <c r="AK50" s="36">
        <v>2.99</v>
      </c>
      <c r="AL50" s="166">
        <v>2.41</v>
      </c>
      <c r="AM50" s="171">
        <v>3.0330000000000004</v>
      </c>
      <c r="AN50" s="42">
        <v>0.29261464989526875</v>
      </c>
      <c r="AO50" s="35">
        <v>2.8167701863354035</v>
      </c>
      <c r="AP50" s="36">
        <v>2.516417910447761</v>
      </c>
      <c r="AQ50" s="36">
        <v>2.7252396166134183</v>
      </c>
      <c r="AR50" s="36">
        <v>2.779264214046823</v>
      </c>
      <c r="AS50" s="36">
        <v>2.621301775147929</v>
      </c>
      <c r="AT50" s="36">
        <v>3.0418118466898956</v>
      </c>
      <c r="AU50" s="36">
        <v>2.89247311827957</v>
      </c>
      <c r="AV50" s="36">
        <v>2.6687499999999997</v>
      </c>
      <c r="AW50" s="36">
        <v>2.812709030100334</v>
      </c>
      <c r="AX50" s="166">
        <v>3.141078838174274</v>
      </c>
      <c r="AY50" s="171">
        <v>2.8015816535835407</v>
      </c>
      <c r="AZ50" s="42">
        <v>0.18837736072185401</v>
      </c>
      <c r="BA50" s="35">
        <v>5.69</v>
      </c>
      <c r="BB50" s="37">
        <v>6.87</v>
      </c>
      <c r="BC50" s="37">
        <v>5.87</v>
      </c>
      <c r="BD50" s="37">
        <v>6.05</v>
      </c>
      <c r="BE50" s="37">
        <v>5.73</v>
      </c>
      <c r="BF50" s="37">
        <v>5.86</v>
      </c>
      <c r="BG50" s="37">
        <v>5.89</v>
      </c>
      <c r="BH50" s="37">
        <v>5.49</v>
      </c>
      <c r="BI50" s="36">
        <v>5.87</v>
      </c>
      <c r="BJ50" s="166">
        <v>5.66</v>
      </c>
      <c r="BK50" s="171">
        <v>5.898000000000001</v>
      </c>
      <c r="BL50" s="42">
        <v>0.37499037024672655</v>
      </c>
      <c r="BM50" s="35">
        <v>2.72</v>
      </c>
      <c r="BN50" s="37">
        <v>2.79</v>
      </c>
      <c r="BO50" s="37">
        <v>2.49</v>
      </c>
      <c r="BP50" s="37">
        <v>2.73</v>
      </c>
      <c r="BQ50" s="37">
        <v>2.65</v>
      </c>
      <c r="BR50" s="37">
        <v>2.67</v>
      </c>
      <c r="BS50" s="37">
        <v>2.45</v>
      </c>
      <c r="BT50" s="37">
        <v>2.55</v>
      </c>
      <c r="BU50" s="36">
        <v>2.49</v>
      </c>
      <c r="BV50" s="166">
        <v>2.76</v>
      </c>
      <c r="BW50" s="171">
        <v>2.63</v>
      </c>
      <c r="BX50" s="42">
        <v>0.12498888839502693</v>
      </c>
      <c r="BY50" s="35">
        <v>2.0919117647058822</v>
      </c>
      <c r="BZ50" s="36">
        <v>2.4623655913978495</v>
      </c>
      <c r="CA50" s="36">
        <v>2.357429718875502</v>
      </c>
      <c r="CB50" s="36">
        <v>2.2161172161172162</v>
      </c>
      <c r="CC50" s="36">
        <v>2.1622641509433964</v>
      </c>
      <c r="CD50" s="36">
        <v>2.194756554307116</v>
      </c>
      <c r="CE50" s="36">
        <v>2.4040816326530607</v>
      </c>
      <c r="CF50" s="36">
        <v>2.1529411764705886</v>
      </c>
      <c r="CG50" s="36">
        <v>2.357429718875502</v>
      </c>
      <c r="CH50" s="166">
        <v>2.0507246376811596</v>
      </c>
      <c r="CI50" s="171">
        <v>2.245002216202727</v>
      </c>
      <c r="CJ50" s="42">
        <v>0.14051225349226232</v>
      </c>
      <c r="CK50" s="9">
        <v>31.18</v>
      </c>
    </row>
    <row r="51" spans="1:89" ht="15">
      <c r="A51" s="87" t="s">
        <v>253</v>
      </c>
      <c r="B51" s="131">
        <v>556</v>
      </c>
      <c r="C51" s="132" t="s">
        <v>254</v>
      </c>
      <c r="D51" s="140">
        <v>16.051</v>
      </c>
      <c r="E51" s="133">
        <v>2601</v>
      </c>
      <c r="F51" s="133">
        <v>1572</v>
      </c>
      <c r="G51" s="133">
        <v>1029</v>
      </c>
      <c r="H51" s="133">
        <v>2862</v>
      </c>
      <c r="I51" s="133">
        <v>261</v>
      </c>
      <c r="J51" s="134">
        <v>6.133333333333334</v>
      </c>
      <c r="K51" s="134">
        <v>68.1</v>
      </c>
      <c r="L51" s="134" t="s">
        <v>515</v>
      </c>
      <c r="M51" s="134" t="s">
        <v>516</v>
      </c>
      <c r="N51" s="212">
        <v>7</v>
      </c>
      <c r="O51" s="134" t="s">
        <v>541</v>
      </c>
      <c r="P51" s="134" t="s">
        <v>518</v>
      </c>
      <c r="Q51" s="33">
        <v>7.9</v>
      </c>
      <c r="R51" s="36">
        <v>7.47</v>
      </c>
      <c r="S51" s="36">
        <v>7.83</v>
      </c>
      <c r="T51" s="36">
        <v>8.07</v>
      </c>
      <c r="U51" s="36">
        <v>7.64</v>
      </c>
      <c r="V51" s="36">
        <v>7.12</v>
      </c>
      <c r="W51" s="36">
        <v>7.09</v>
      </c>
      <c r="X51" s="36">
        <v>7.55</v>
      </c>
      <c r="Y51" s="36">
        <v>7.94</v>
      </c>
      <c r="Z51" s="166">
        <v>7.46</v>
      </c>
      <c r="AA51" s="171">
        <v>7.606999999999999</v>
      </c>
      <c r="AB51" s="42">
        <v>0.33499751242860715</v>
      </c>
      <c r="AC51" s="35">
        <v>3.58</v>
      </c>
      <c r="AD51" s="36">
        <v>3.21</v>
      </c>
      <c r="AE51" s="36">
        <v>3.39</v>
      </c>
      <c r="AF51" s="36">
        <v>3.36</v>
      </c>
      <c r="AG51" s="36">
        <v>3.49</v>
      </c>
      <c r="AH51" s="36">
        <v>2.95</v>
      </c>
      <c r="AI51" s="36">
        <v>3.5</v>
      </c>
      <c r="AJ51" s="36">
        <v>3.19</v>
      </c>
      <c r="AK51" s="36">
        <v>3.38</v>
      </c>
      <c r="AL51" s="166">
        <v>3.15</v>
      </c>
      <c r="AM51" s="171">
        <v>3.3200000000000003</v>
      </c>
      <c r="AN51" s="42">
        <v>0.1925847576753854</v>
      </c>
      <c r="AO51" s="35">
        <v>2.206703910614525</v>
      </c>
      <c r="AP51" s="36">
        <v>2.3271028037383177</v>
      </c>
      <c r="AQ51" s="36">
        <v>2.309734513274336</v>
      </c>
      <c r="AR51" s="36">
        <v>2.4017857142857144</v>
      </c>
      <c r="AS51" s="36">
        <v>2.1891117478510025</v>
      </c>
      <c r="AT51" s="36">
        <v>2.413559322033898</v>
      </c>
      <c r="AU51" s="36">
        <v>2.025714285714286</v>
      </c>
      <c r="AV51" s="36">
        <v>2.366771159874608</v>
      </c>
      <c r="AW51" s="36">
        <v>2.349112426035503</v>
      </c>
      <c r="AX51" s="166">
        <v>2.3682539682539683</v>
      </c>
      <c r="AY51" s="171">
        <v>2.2957849851676158</v>
      </c>
      <c r="AZ51" s="42">
        <v>0.12095442238815023</v>
      </c>
      <c r="BA51" s="35">
        <v>4.99</v>
      </c>
      <c r="BB51" s="37">
        <v>5.33</v>
      </c>
      <c r="BC51" s="37">
        <v>4.73</v>
      </c>
      <c r="BD51" s="37">
        <v>5.05</v>
      </c>
      <c r="BE51" s="37">
        <v>5.22</v>
      </c>
      <c r="BF51" s="37">
        <v>4.97</v>
      </c>
      <c r="BG51" s="37">
        <v>4.82</v>
      </c>
      <c r="BH51" s="37">
        <v>4.92</v>
      </c>
      <c r="BI51" s="36">
        <v>4.94</v>
      </c>
      <c r="BJ51" s="166">
        <v>4.91</v>
      </c>
      <c r="BK51" s="171">
        <v>4.9879999999999995</v>
      </c>
      <c r="BL51" s="42">
        <v>0.17725060727056385</v>
      </c>
      <c r="BM51" s="35">
        <v>2.71</v>
      </c>
      <c r="BN51" s="37">
        <v>2.7</v>
      </c>
      <c r="BO51" s="37">
        <v>2.74</v>
      </c>
      <c r="BP51" s="37">
        <v>2.77</v>
      </c>
      <c r="BQ51" s="37">
        <v>2.8</v>
      </c>
      <c r="BR51" s="37">
        <v>2.58</v>
      </c>
      <c r="BS51" s="37">
        <v>2.8</v>
      </c>
      <c r="BT51" s="37">
        <v>2.75</v>
      </c>
      <c r="BU51" s="36">
        <v>2.63</v>
      </c>
      <c r="BV51" s="166">
        <v>2.68</v>
      </c>
      <c r="BW51" s="171">
        <v>2.7159999999999997</v>
      </c>
      <c r="BX51" s="42">
        <v>0.07167829363049226</v>
      </c>
      <c r="BY51" s="35">
        <v>1.841328413284133</v>
      </c>
      <c r="BZ51" s="36">
        <v>1.9740740740740739</v>
      </c>
      <c r="CA51" s="36">
        <v>1.7262773722627738</v>
      </c>
      <c r="CB51" s="36">
        <v>1.8231046931407942</v>
      </c>
      <c r="CC51" s="36">
        <v>1.8642857142857143</v>
      </c>
      <c r="CD51" s="36">
        <v>1.9263565891472867</v>
      </c>
      <c r="CE51" s="36">
        <v>1.7214285714285715</v>
      </c>
      <c r="CF51" s="36">
        <v>1.789090909090909</v>
      </c>
      <c r="CG51" s="36">
        <v>1.878326996197719</v>
      </c>
      <c r="CH51" s="166">
        <v>1.8320895522388059</v>
      </c>
      <c r="CI51" s="171">
        <v>1.8376362885150779</v>
      </c>
      <c r="CJ51" s="42">
        <v>0.07983994238034292</v>
      </c>
      <c r="CK51" s="9">
        <v>27.05</v>
      </c>
    </row>
    <row r="52" spans="1:89" ht="15">
      <c r="A52" s="87" t="s">
        <v>255</v>
      </c>
      <c r="B52" s="131">
        <v>577</v>
      </c>
      <c r="C52" s="132" t="s">
        <v>256</v>
      </c>
      <c r="D52" s="140">
        <v>14.583</v>
      </c>
      <c r="E52" s="133">
        <v>2849</v>
      </c>
      <c r="F52" s="133">
        <v>2214</v>
      </c>
      <c r="G52" s="133">
        <v>635</v>
      </c>
      <c r="H52" s="133">
        <v>3541</v>
      </c>
      <c r="I52" s="133">
        <v>692</v>
      </c>
      <c r="J52" s="134">
        <v>6.733333333333333</v>
      </c>
      <c r="K52" s="134">
        <v>68.8</v>
      </c>
      <c r="L52" s="134" t="s">
        <v>515</v>
      </c>
      <c r="M52" s="134" t="s">
        <v>516</v>
      </c>
      <c r="N52" s="212">
        <v>7</v>
      </c>
      <c r="O52" s="134" t="s">
        <v>541</v>
      </c>
      <c r="P52" s="134" t="s">
        <v>518</v>
      </c>
      <c r="Q52" s="33">
        <v>9.48</v>
      </c>
      <c r="R52" s="36">
        <v>9.98</v>
      </c>
      <c r="S52" s="36">
        <v>9.82</v>
      </c>
      <c r="T52" s="36">
        <v>9.81</v>
      </c>
      <c r="U52" s="36">
        <v>10.15</v>
      </c>
      <c r="V52" s="36">
        <v>10.14</v>
      </c>
      <c r="W52" s="36">
        <v>9.47</v>
      </c>
      <c r="X52" s="36">
        <v>10.04</v>
      </c>
      <c r="Y52" s="36">
        <v>9.5</v>
      </c>
      <c r="Z52" s="166">
        <v>9.17</v>
      </c>
      <c r="AA52" s="171">
        <v>9.756000000000002</v>
      </c>
      <c r="AB52" s="42">
        <v>0.3345710354733909</v>
      </c>
      <c r="AC52" s="35">
        <v>3.82</v>
      </c>
      <c r="AD52" s="36">
        <v>4.15</v>
      </c>
      <c r="AE52" s="36">
        <v>4.12</v>
      </c>
      <c r="AF52" s="36">
        <v>4.02</v>
      </c>
      <c r="AG52" s="36">
        <v>4.12</v>
      </c>
      <c r="AH52" s="36">
        <v>4.27</v>
      </c>
      <c r="AI52" s="36">
        <v>4.1</v>
      </c>
      <c r="AJ52" s="36">
        <v>4.14</v>
      </c>
      <c r="AK52" s="36">
        <v>4.04</v>
      </c>
      <c r="AL52" s="166">
        <v>3.33</v>
      </c>
      <c r="AM52" s="171">
        <v>4.011</v>
      </c>
      <c r="AN52" s="42">
        <v>0.2658090375522308</v>
      </c>
      <c r="AO52" s="35">
        <v>2.4816753926701574</v>
      </c>
      <c r="AP52" s="36">
        <v>2.404819277108434</v>
      </c>
      <c r="AQ52" s="36">
        <v>2.383495145631068</v>
      </c>
      <c r="AR52" s="36">
        <v>2.440298507462687</v>
      </c>
      <c r="AS52" s="36">
        <v>2.4635922330097086</v>
      </c>
      <c r="AT52" s="36">
        <v>2.374707259953162</v>
      </c>
      <c r="AU52" s="36">
        <v>2.309756097560976</v>
      </c>
      <c r="AV52" s="36">
        <v>2.42512077294686</v>
      </c>
      <c r="AW52" s="36">
        <v>2.3514851485148514</v>
      </c>
      <c r="AX52" s="166">
        <v>2.7537537537537538</v>
      </c>
      <c r="AY52" s="171">
        <v>2.4388703588611653</v>
      </c>
      <c r="AZ52" s="42">
        <v>0.122218177503182</v>
      </c>
      <c r="BA52" s="35">
        <v>6.45</v>
      </c>
      <c r="BB52" s="37">
        <v>6.44</v>
      </c>
      <c r="BC52" s="37">
        <v>6.43</v>
      </c>
      <c r="BD52" s="37">
        <v>6.2</v>
      </c>
      <c r="BE52" s="37">
        <v>6.31</v>
      </c>
      <c r="BF52" s="37">
        <v>6.15</v>
      </c>
      <c r="BG52" s="37">
        <v>6.5</v>
      </c>
      <c r="BH52" s="37">
        <v>6.47</v>
      </c>
      <c r="BI52" s="36">
        <v>6.58</v>
      </c>
      <c r="BJ52" s="166">
        <v>6.61</v>
      </c>
      <c r="BK52" s="171">
        <v>6.414</v>
      </c>
      <c r="BL52" s="42">
        <v>0.1509378091209153</v>
      </c>
      <c r="BM52" s="35">
        <v>3.16</v>
      </c>
      <c r="BN52" s="37">
        <v>3.26</v>
      </c>
      <c r="BO52" s="37">
        <v>3.13</v>
      </c>
      <c r="BP52" s="37">
        <v>2.7</v>
      </c>
      <c r="BQ52" s="37">
        <v>3.01</v>
      </c>
      <c r="BR52" s="37">
        <v>3.3</v>
      </c>
      <c r="BS52" s="37">
        <v>2.94</v>
      </c>
      <c r="BT52" s="37">
        <v>3.18</v>
      </c>
      <c r="BU52" s="36">
        <v>3.02</v>
      </c>
      <c r="BV52" s="166">
        <v>3.33</v>
      </c>
      <c r="BW52" s="171">
        <v>3.103</v>
      </c>
      <c r="BX52" s="42">
        <v>0.19131416861046183</v>
      </c>
      <c r="BY52" s="35">
        <v>2.041139240506329</v>
      </c>
      <c r="BZ52" s="36">
        <v>1.9754601226993866</v>
      </c>
      <c r="CA52" s="36">
        <v>2.0543130990415337</v>
      </c>
      <c r="CB52" s="36">
        <v>2.2962962962962963</v>
      </c>
      <c r="CC52" s="36">
        <v>2.096345514950166</v>
      </c>
      <c r="CD52" s="36">
        <v>1.8636363636363638</v>
      </c>
      <c r="CE52" s="36">
        <v>2.2108843537414966</v>
      </c>
      <c r="CF52" s="36">
        <v>2.034591194968553</v>
      </c>
      <c r="CG52" s="36">
        <v>2.1788079470198674</v>
      </c>
      <c r="CH52" s="166">
        <v>1.984984984984985</v>
      </c>
      <c r="CI52" s="171">
        <v>2.073645911784497</v>
      </c>
      <c r="CJ52" s="42">
        <v>0.12672930073239153</v>
      </c>
      <c r="CK52" s="9">
        <v>43.13</v>
      </c>
    </row>
    <row r="53" spans="1:89" ht="15">
      <c r="A53" s="87" t="s">
        <v>264</v>
      </c>
      <c r="B53" s="131">
        <v>737</v>
      </c>
      <c r="C53" s="132" t="s">
        <v>265</v>
      </c>
      <c r="D53" s="140">
        <v>15.699</v>
      </c>
      <c r="E53" s="133">
        <v>2165</v>
      </c>
      <c r="F53" s="133">
        <v>1537</v>
      </c>
      <c r="G53" s="133">
        <v>628</v>
      </c>
      <c r="H53" s="133">
        <v>3529</v>
      </c>
      <c r="I53" s="133">
        <v>1364</v>
      </c>
      <c r="J53" s="134">
        <v>6.133333333333334</v>
      </c>
      <c r="K53" s="134">
        <v>70.45</v>
      </c>
      <c r="L53" s="134" t="s">
        <v>515</v>
      </c>
      <c r="M53" s="134" t="s">
        <v>516</v>
      </c>
      <c r="N53" s="212">
        <v>7</v>
      </c>
      <c r="O53" s="134" t="s">
        <v>541</v>
      </c>
      <c r="P53" s="134" t="s">
        <v>518</v>
      </c>
      <c r="Q53" s="33">
        <v>9.09</v>
      </c>
      <c r="R53" s="36">
        <v>8.87</v>
      </c>
      <c r="S53" s="36">
        <v>9.12</v>
      </c>
      <c r="T53" s="36">
        <v>8.75</v>
      </c>
      <c r="U53" s="36">
        <v>9.06</v>
      </c>
      <c r="V53" s="36">
        <v>8.28</v>
      </c>
      <c r="W53" s="36">
        <v>9.13</v>
      </c>
      <c r="X53" s="36">
        <v>9.15</v>
      </c>
      <c r="Y53" s="36">
        <v>8.57</v>
      </c>
      <c r="Z53" s="166">
        <v>8.81</v>
      </c>
      <c r="AA53" s="171">
        <v>8.883000000000001</v>
      </c>
      <c r="AB53" s="42">
        <v>0.2881762577929074</v>
      </c>
      <c r="AC53" s="35">
        <v>3.49</v>
      </c>
      <c r="AD53" s="36">
        <v>3.24</v>
      </c>
      <c r="AE53" s="36">
        <v>3.04</v>
      </c>
      <c r="AF53" s="36">
        <v>3.59</v>
      </c>
      <c r="AG53" s="36">
        <v>3.17</v>
      </c>
      <c r="AH53" s="36">
        <v>2.93</v>
      </c>
      <c r="AI53" s="36">
        <v>2.93</v>
      </c>
      <c r="AJ53" s="36">
        <v>3.24</v>
      </c>
      <c r="AK53" s="36">
        <v>2.94</v>
      </c>
      <c r="AL53" s="166">
        <v>3.43</v>
      </c>
      <c r="AM53" s="171">
        <v>3.2000000000000006</v>
      </c>
      <c r="AN53" s="42">
        <v>0.24317346346451732</v>
      </c>
      <c r="AO53" s="35">
        <v>2.6045845272206303</v>
      </c>
      <c r="AP53" s="36">
        <v>2.737654320987654</v>
      </c>
      <c r="AQ53" s="36">
        <v>2.9999999999999996</v>
      </c>
      <c r="AR53" s="36">
        <v>2.437325905292479</v>
      </c>
      <c r="AS53" s="36">
        <v>2.8580441640378553</v>
      </c>
      <c r="AT53" s="36">
        <v>2.8259385665529004</v>
      </c>
      <c r="AU53" s="36">
        <v>3.1160409556313993</v>
      </c>
      <c r="AV53" s="36">
        <v>2.824074074074074</v>
      </c>
      <c r="AW53" s="36">
        <v>2.914965986394558</v>
      </c>
      <c r="AX53" s="166">
        <v>2.568513119533528</v>
      </c>
      <c r="AY53" s="171">
        <v>2.7887141619725075</v>
      </c>
      <c r="AZ53" s="42">
        <v>0.2064621899777221</v>
      </c>
      <c r="BA53" s="35">
        <v>5.96</v>
      </c>
      <c r="BB53" s="37">
        <v>5.93</v>
      </c>
      <c r="BC53" s="37">
        <v>5.48</v>
      </c>
      <c r="BD53" s="37">
        <v>6.01</v>
      </c>
      <c r="BE53" s="37">
        <v>5.48</v>
      </c>
      <c r="BF53" s="37">
        <v>6.13</v>
      </c>
      <c r="BG53" s="37">
        <v>5.66</v>
      </c>
      <c r="BH53" s="37">
        <v>5.31</v>
      </c>
      <c r="BI53" s="36">
        <v>5.61</v>
      </c>
      <c r="BJ53" s="166">
        <v>5.92</v>
      </c>
      <c r="BK53" s="171">
        <v>5.7490000000000006</v>
      </c>
      <c r="BL53" s="42">
        <v>0.27577970274194613</v>
      </c>
      <c r="BM53" s="35">
        <v>2.76</v>
      </c>
      <c r="BN53" s="37">
        <v>2.69</v>
      </c>
      <c r="BO53" s="37">
        <v>2.36</v>
      </c>
      <c r="BP53" s="37">
        <v>2.76</v>
      </c>
      <c r="BQ53" s="37">
        <v>2.71</v>
      </c>
      <c r="BR53" s="37">
        <v>2.55</v>
      </c>
      <c r="BS53" s="37">
        <v>2.7</v>
      </c>
      <c r="BT53" s="37">
        <v>2.51</v>
      </c>
      <c r="BU53" s="36">
        <v>2.63</v>
      </c>
      <c r="BV53" s="166">
        <v>2.71</v>
      </c>
      <c r="BW53" s="171">
        <v>2.638</v>
      </c>
      <c r="BX53" s="42">
        <v>0.12830519171967555</v>
      </c>
      <c r="BY53" s="35">
        <v>2.1594202898550727</v>
      </c>
      <c r="BZ53" s="36">
        <v>2.204460966542751</v>
      </c>
      <c r="CA53" s="36">
        <v>2.322033898305085</v>
      </c>
      <c r="CB53" s="36">
        <v>2.177536231884058</v>
      </c>
      <c r="CC53" s="36">
        <v>2.022140221402214</v>
      </c>
      <c r="CD53" s="36">
        <v>2.4039215686274513</v>
      </c>
      <c r="CE53" s="36">
        <v>2.096296296296296</v>
      </c>
      <c r="CF53" s="36">
        <v>2.1155378486055776</v>
      </c>
      <c r="CG53" s="36">
        <v>2.1330798479087454</v>
      </c>
      <c r="CH53" s="166">
        <v>2.1845018450184504</v>
      </c>
      <c r="CI53" s="171">
        <v>2.18189290144457</v>
      </c>
      <c r="CJ53" s="42">
        <v>0.11035788038549404</v>
      </c>
      <c r="CK53" s="9">
        <v>30.75</v>
      </c>
    </row>
    <row r="54" spans="1:89" ht="15">
      <c r="A54" s="87" t="s">
        <v>266</v>
      </c>
      <c r="B54" s="131">
        <v>782</v>
      </c>
      <c r="C54" s="132" t="s">
        <v>267</v>
      </c>
      <c r="D54" s="140">
        <v>20.135</v>
      </c>
      <c r="E54" s="133">
        <v>2761</v>
      </c>
      <c r="F54" s="133">
        <v>1626</v>
      </c>
      <c r="G54" s="133">
        <v>1135</v>
      </c>
      <c r="H54" s="133">
        <v>3561</v>
      </c>
      <c r="I54" s="133">
        <v>800</v>
      </c>
      <c r="J54" s="134">
        <v>6.333333333333333</v>
      </c>
      <c r="K54" s="134">
        <v>71.3</v>
      </c>
      <c r="L54" s="134" t="s">
        <v>515</v>
      </c>
      <c r="M54" s="134" t="s">
        <v>516</v>
      </c>
      <c r="N54" s="212">
        <v>7</v>
      </c>
      <c r="O54" s="134" t="s">
        <v>541</v>
      </c>
      <c r="P54" s="134" t="s">
        <v>518</v>
      </c>
      <c r="Q54" s="33">
        <v>8.83</v>
      </c>
      <c r="R54" s="36">
        <v>8.79</v>
      </c>
      <c r="S54" s="36">
        <v>8.79</v>
      </c>
      <c r="T54" s="36">
        <v>8.32</v>
      </c>
      <c r="U54" s="36">
        <v>8.86</v>
      </c>
      <c r="V54" s="36">
        <v>8.66</v>
      </c>
      <c r="W54" s="36">
        <v>8.34</v>
      </c>
      <c r="X54" s="36">
        <v>8.86</v>
      </c>
      <c r="Y54" s="36">
        <v>8.94</v>
      </c>
      <c r="Z54" s="166">
        <v>8.32</v>
      </c>
      <c r="AA54" s="171">
        <v>8.671000000000001</v>
      </c>
      <c r="AB54" s="42">
        <v>0.24798969512635968</v>
      </c>
      <c r="AC54" s="35">
        <v>3.12</v>
      </c>
      <c r="AD54" s="36">
        <v>3.2</v>
      </c>
      <c r="AE54" s="36">
        <v>3.12</v>
      </c>
      <c r="AF54" s="36">
        <v>2.75</v>
      </c>
      <c r="AG54" s="36">
        <v>3</v>
      </c>
      <c r="AH54" s="36">
        <v>3.27</v>
      </c>
      <c r="AI54" s="36">
        <v>3.13</v>
      </c>
      <c r="AJ54" s="36">
        <v>3.19</v>
      </c>
      <c r="AK54" s="36">
        <v>3.04</v>
      </c>
      <c r="AL54" s="166">
        <v>2.97</v>
      </c>
      <c r="AM54" s="171">
        <v>3.0789999999999997</v>
      </c>
      <c r="AN54" s="42">
        <v>0.14805779652255313</v>
      </c>
      <c r="AO54" s="35">
        <v>2.830128205128205</v>
      </c>
      <c r="AP54" s="36">
        <v>2.7468749999999997</v>
      </c>
      <c r="AQ54" s="36">
        <v>2.817307692307692</v>
      </c>
      <c r="AR54" s="36">
        <v>3.0254545454545454</v>
      </c>
      <c r="AS54" s="36">
        <v>2.953333333333333</v>
      </c>
      <c r="AT54" s="36">
        <v>2.6483180428134556</v>
      </c>
      <c r="AU54" s="36">
        <v>2.6645367412140577</v>
      </c>
      <c r="AV54" s="36">
        <v>2.7774294670846396</v>
      </c>
      <c r="AW54" s="36">
        <v>2.94078947368421</v>
      </c>
      <c r="AX54" s="166">
        <v>2.8013468013468015</v>
      </c>
      <c r="AY54" s="171">
        <v>2.820551930236694</v>
      </c>
      <c r="AZ54" s="42">
        <v>0.1228536639629159</v>
      </c>
      <c r="BA54" s="35">
        <v>5.83</v>
      </c>
      <c r="BB54" s="37">
        <v>6.05</v>
      </c>
      <c r="BC54" s="37">
        <v>6.06</v>
      </c>
      <c r="BD54" s="37">
        <v>6.06</v>
      </c>
      <c r="BE54" s="37">
        <v>6.19</v>
      </c>
      <c r="BF54" s="37">
        <v>5.61</v>
      </c>
      <c r="BG54" s="37">
        <v>5.37</v>
      </c>
      <c r="BH54" s="37">
        <v>5.58</v>
      </c>
      <c r="BI54" s="36">
        <v>5.4</v>
      </c>
      <c r="BJ54" s="166">
        <v>5.64</v>
      </c>
      <c r="BK54" s="171">
        <v>5.778999999999999</v>
      </c>
      <c r="BL54" s="42">
        <v>0.2983826774835199</v>
      </c>
      <c r="BM54" s="35">
        <v>2.38</v>
      </c>
      <c r="BN54" s="37">
        <v>2.56</v>
      </c>
      <c r="BO54" s="37">
        <v>2.71</v>
      </c>
      <c r="BP54" s="37">
        <v>2.55</v>
      </c>
      <c r="BQ54" s="37">
        <v>2.62</v>
      </c>
      <c r="BR54" s="37">
        <v>2.6</v>
      </c>
      <c r="BS54" s="37">
        <v>2.56</v>
      </c>
      <c r="BT54" s="37">
        <v>2.64</v>
      </c>
      <c r="BU54" s="36">
        <v>2.6</v>
      </c>
      <c r="BV54" s="166">
        <v>2.57</v>
      </c>
      <c r="BW54" s="171">
        <v>2.579</v>
      </c>
      <c r="BX54" s="42">
        <v>0.0847807630171849</v>
      </c>
      <c r="BY54" s="35">
        <v>2.4495798319327733</v>
      </c>
      <c r="BZ54" s="36">
        <v>2.36328125</v>
      </c>
      <c r="CA54" s="36">
        <v>2.236162361623616</v>
      </c>
      <c r="CB54" s="36">
        <v>2.376470588235294</v>
      </c>
      <c r="CC54" s="36">
        <v>2.3625954198473282</v>
      </c>
      <c r="CD54" s="36">
        <v>2.1576923076923076</v>
      </c>
      <c r="CE54" s="36">
        <v>2.09765625</v>
      </c>
      <c r="CF54" s="36">
        <v>2.1136363636363638</v>
      </c>
      <c r="CG54" s="36">
        <v>2.076923076923077</v>
      </c>
      <c r="CH54" s="166">
        <v>2.1945525291828796</v>
      </c>
      <c r="CI54" s="171">
        <v>2.242854997907364</v>
      </c>
      <c r="CJ54" s="42">
        <v>0.13514299904964153</v>
      </c>
      <c r="CK54" s="9">
        <v>31.24</v>
      </c>
    </row>
    <row r="55" spans="1:89" ht="15">
      <c r="A55" s="87" t="s">
        <v>270</v>
      </c>
      <c r="B55" s="131">
        <v>824</v>
      </c>
      <c r="C55" s="132" t="s">
        <v>271</v>
      </c>
      <c r="D55" s="140">
        <v>14.614</v>
      </c>
      <c r="E55" s="133">
        <v>2700</v>
      </c>
      <c r="F55" s="133">
        <v>1726</v>
      </c>
      <c r="G55" s="133">
        <v>974</v>
      </c>
      <c r="H55" s="133">
        <v>3125</v>
      </c>
      <c r="I55" s="133">
        <v>425</v>
      </c>
      <c r="J55" s="134">
        <v>6.333333333333333</v>
      </c>
      <c r="K55" s="134">
        <v>70.5</v>
      </c>
      <c r="L55" s="134" t="s">
        <v>515</v>
      </c>
      <c r="M55" s="134" t="s">
        <v>516</v>
      </c>
      <c r="N55" s="212">
        <v>7</v>
      </c>
      <c r="O55" s="134" t="s">
        <v>541</v>
      </c>
      <c r="P55" s="134" t="s">
        <v>519</v>
      </c>
      <c r="Q55" s="33">
        <v>7.38</v>
      </c>
      <c r="R55" s="36">
        <v>8.21</v>
      </c>
      <c r="S55" s="36">
        <v>8.69</v>
      </c>
      <c r="T55" s="36">
        <v>8.03</v>
      </c>
      <c r="U55" s="36">
        <v>8.62</v>
      </c>
      <c r="V55" s="36">
        <v>8.04</v>
      </c>
      <c r="W55" s="36">
        <v>8.2</v>
      </c>
      <c r="X55" s="36">
        <v>7.97</v>
      </c>
      <c r="Y55" s="36">
        <v>7.63</v>
      </c>
      <c r="Z55" s="166">
        <v>8.03</v>
      </c>
      <c r="AA55" s="171">
        <v>8.08</v>
      </c>
      <c r="AB55" s="42">
        <v>0.39527768017491005</v>
      </c>
      <c r="AC55" s="35">
        <v>3.83</v>
      </c>
      <c r="AD55" s="36">
        <v>3.68</v>
      </c>
      <c r="AE55" s="36">
        <v>3.56</v>
      </c>
      <c r="AF55" s="36">
        <v>3.7</v>
      </c>
      <c r="AG55" s="36">
        <v>3.85</v>
      </c>
      <c r="AH55" s="36">
        <v>3.89</v>
      </c>
      <c r="AI55" s="36">
        <v>3.64</v>
      </c>
      <c r="AJ55" s="36">
        <v>3.57</v>
      </c>
      <c r="AK55" s="36">
        <v>3.59</v>
      </c>
      <c r="AL55" s="166">
        <v>3.56</v>
      </c>
      <c r="AM55" s="171">
        <v>3.6870000000000003</v>
      </c>
      <c r="AN55" s="42">
        <v>0.12737084962160314</v>
      </c>
      <c r="AO55" s="35">
        <v>1.9268929503916448</v>
      </c>
      <c r="AP55" s="36">
        <v>2.2309782608695654</v>
      </c>
      <c r="AQ55" s="36">
        <v>2.441011235955056</v>
      </c>
      <c r="AR55" s="36">
        <v>2.17027027027027</v>
      </c>
      <c r="AS55" s="36">
        <v>2.2389610389610386</v>
      </c>
      <c r="AT55" s="36">
        <v>2.066838046272493</v>
      </c>
      <c r="AU55" s="36">
        <v>2.2527472527472523</v>
      </c>
      <c r="AV55" s="36">
        <v>2.2324929971988796</v>
      </c>
      <c r="AW55" s="36">
        <v>2.1253481894150417</v>
      </c>
      <c r="AX55" s="166">
        <v>2.2556179775280896</v>
      </c>
      <c r="AY55" s="171">
        <v>2.194115821960933</v>
      </c>
      <c r="AZ55" s="42">
        <v>0.13577986212634127</v>
      </c>
      <c r="BA55" s="35">
        <v>5.64</v>
      </c>
      <c r="BB55" s="37">
        <v>5.31</v>
      </c>
      <c r="BC55" s="37">
        <v>4.68</v>
      </c>
      <c r="BD55" s="37">
        <v>5.35</v>
      </c>
      <c r="BE55" s="37">
        <v>5.18</v>
      </c>
      <c r="BF55" s="37">
        <v>5.39</v>
      </c>
      <c r="BG55" s="37">
        <v>5.32</v>
      </c>
      <c r="BH55" s="37">
        <v>5.38</v>
      </c>
      <c r="BI55" s="36">
        <v>5.14</v>
      </c>
      <c r="BJ55" s="166">
        <v>4.96</v>
      </c>
      <c r="BK55" s="171">
        <v>5.235</v>
      </c>
      <c r="BL55" s="42">
        <v>0.26475355416773066</v>
      </c>
      <c r="BM55" s="35">
        <v>2.67</v>
      </c>
      <c r="BN55" s="37">
        <v>2.67</v>
      </c>
      <c r="BO55" s="37">
        <v>2.55</v>
      </c>
      <c r="BP55" s="37">
        <v>2.69</v>
      </c>
      <c r="BQ55" s="37">
        <v>2.4</v>
      </c>
      <c r="BR55" s="37">
        <v>2.72</v>
      </c>
      <c r="BS55" s="37">
        <v>2.58</v>
      </c>
      <c r="BT55" s="37">
        <v>2.81</v>
      </c>
      <c r="BU55" s="36">
        <v>2.64</v>
      </c>
      <c r="BV55" s="166">
        <v>2.64</v>
      </c>
      <c r="BW55" s="171">
        <v>2.637</v>
      </c>
      <c r="BX55" s="42">
        <v>0.10995453605922323</v>
      </c>
      <c r="BY55" s="35">
        <v>2.1123595505617976</v>
      </c>
      <c r="BZ55" s="36">
        <v>1.9887640449438202</v>
      </c>
      <c r="CA55" s="36">
        <v>1.8352941176470587</v>
      </c>
      <c r="CB55" s="36">
        <v>1.9888475836431225</v>
      </c>
      <c r="CC55" s="36">
        <v>2.158333333333333</v>
      </c>
      <c r="CD55" s="36">
        <v>1.9816176470588234</v>
      </c>
      <c r="CE55" s="36">
        <v>2.062015503875969</v>
      </c>
      <c r="CF55" s="36">
        <v>1.9145907473309607</v>
      </c>
      <c r="CG55" s="36">
        <v>1.9469696969696968</v>
      </c>
      <c r="CH55" s="166">
        <v>1.8787878787878787</v>
      </c>
      <c r="CI55" s="171">
        <v>1.986758010415246</v>
      </c>
      <c r="CJ55" s="42">
        <v>0.10127104793787069</v>
      </c>
      <c r="CK55" s="9">
        <v>30.95</v>
      </c>
    </row>
    <row r="56" spans="1:89" ht="15">
      <c r="A56" s="87" t="s">
        <v>273</v>
      </c>
      <c r="B56" s="131">
        <v>828</v>
      </c>
      <c r="C56" s="132" t="s">
        <v>274</v>
      </c>
      <c r="D56" s="140">
        <v>14.875</v>
      </c>
      <c r="E56" s="133">
        <v>2697</v>
      </c>
      <c r="F56" s="133">
        <v>1662</v>
      </c>
      <c r="G56" s="133">
        <v>1035</v>
      </c>
      <c r="H56" s="133">
        <v>3167</v>
      </c>
      <c r="I56" s="133">
        <v>470</v>
      </c>
      <c r="J56" s="134">
        <v>6.266666666666667</v>
      </c>
      <c r="K56" s="134">
        <v>69.65</v>
      </c>
      <c r="L56" s="134" t="s">
        <v>515</v>
      </c>
      <c r="M56" s="134" t="s">
        <v>516</v>
      </c>
      <c r="N56" s="212">
        <v>7</v>
      </c>
      <c r="O56" s="134" t="s">
        <v>541</v>
      </c>
      <c r="P56" s="134" t="s">
        <v>518</v>
      </c>
      <c r="Q56" s="33">
        <v>9.93</v>
      </c>
      <c r="R56" s="36">
        <v>9.76</v>
      </c>
      <c r="S56" s="36">
        <v>10.73</v>
      </c>
      <c r="T56" s="36">
        <v>10.44</v>
      </c>
      <c r="U56" s="36">
        <v>10.52</v>
      </c>
      <c r="V56" s="36">
        <v>8.79</v>
      </c>
      <c r="W56" s="36">
        <v>10.74</v>
      </c>
      <c r="X56" s="36">
        <v>9.83</v>
      </c>
      <c r="Y56" s="36">
        <v>10.68</v>
      </c>
      <c r="Z56" s="166">
        <v>9.29</v>
      </c>
      <c r="AA56" s="171">
        <v>10.070999999999998</v>
      </c>
      <c r="AB56" s="42">
        <v>0.668006154329626</v>
      </c>
      <c r="AC56" s="35">
        <v>2.72</v>
      </c>
      <c r="AD56" s="36">
        <v>3.01</v>
      </c>
      <c r="AE56" s="36">
        <v>2.6</v>
      </c>
      <c r="AF56" s="36">
        <v>2.78</v>
      </c>
      <c r="AG56" s="36">
        <v>3.11</v>
      </c>
      <c r="AH56" s="36">
        <v>3.1</v>
      </c>
      <c r="AI56" s="36">
        <v>3.16</v>
      </c>
      <c r="AJ56" s="36">
        <v>2.58</v>
      </c>
      <c r="AK56" s="36">
        <v>2.78</v>
      </c>
      <c r="AL56" s="166">
        <v>2.72</v>
      </c>
      <c r="AM56" s="171">
        <v>2.8560000000000003</v>
      </c>
      <c r="AN56" s="42">
        <v>0.21869308783467659</v>
      </c>
      <c r="AO56" s="35">
        <v>3.6507352941176467</v>
      </c>
      <c r="AP56" s="36">
        <v>3.242524916943522</v>
      </c>
      <c r="AQ56" s="36">
        <v>4.126923076923077</v>
      </c>
      <c r="AR56" s="36">
        <v>3.7553956834532376</v>
      </c>
      <c r="AS56" s="36">
        <v>3.382636655948553</v>
      </c>
      <c r="AT56" s="36">
        <v>2.8354838709677415</v>
      </c>
      <c r="AU56" s="36">
        <v>3.3987341772151898</v>
      </c>
      <c r="AV56" s="36">
        <v>3.810077519379845</v>
      </c>
      <c r="AW56" s="36">
        <v>3.841726618705036</v>
      </c>
      <c r="AX56" s="166">
        <v>3.415441176470588</v>
      </c>
      <c r="AY56" s="171">
        <v>3.5459678990124437</v>
      </c>
      <c r="AZ56" s="42">
        <v>0.36694376213453217</v>
      </c>
      <c r="BA56" s="35">
        <v>6.69</v>
      </c>
      <c r="BB56" s="37">
        <v>6.8</v>
      </c>
      <c r="BC56" s="37">
        <v>6.46</v>
      </c>
      <c r="BD56" s="37">
        <v>7.15</v>
      </c>
      <c r="BE56" s="37">
        <v>6.58</v>
      </c>
      <c r="BF56" s="37">
        <v>6.58</v>
      </c>
      <c r="BG56" s="37">
        <v>6.42</v>
      </c>
      <c r="BH56" s="37">
        <v>6.4</v>
      </c>
      <c r="BI56" s="36">
        <v>6.93</v>
      </c>
      <c r="BJ56" s="166">
        <v>6.95</v>
      </c>
      <c r="BK56" s="171">
        <v>6.696</v>
      </c>
      <c r="BL56" s="42">
        <v>0.2544361958876789</v>
      </c>
      <c r="BM56" s="35">
        <v>2.33</v>
      </c>
      <c r="BN56" s="37">
        <v>2.45</v>
      </c>
      <c r="BO56" s="37">
        <v>2.41</v>
      </c>
      <c r="BP56" s="37">
        <v>2.52</v>
      </c>
      <c r="BQ56" s="37">
        <v>2.31</v>
      </c>
      <c r="BR56" s="37">
        <v>2.55</v>
      </c>
      <c r="BS56" s="37">
        <v>2.54</v>
      </c>
      <c r="BT56" s="37">
        <v>2.35</v>
      </c>
      <c r="BU56" s="36">
        <v>2.44</v>
      </c>
      <c r="BV56" s="166">
        <v>2.42</v>
      </c>
      <c r="BW56" s="171">
        <v>2.432</v>
      </c>
      <c r="BX56" s="42">
        <v>0.0858681159298006</v>
      </c>
      <c r="BY56" s="35">
        <v>2.871244635193133</v>
      </c>
      <c r="BZ56" s="36">
        <v>2.775510204081632</v>
      </c>
      <c r="CA56" s="36">
        <v>2.680497925311203</v>
      </c>
      <c r="CB56" s="36">
        <v>2.8373015873015874</v>
      </c>
      <c r="CC56" s="36">
        <v>2.8484848484848486</v>
      </c>
      <c r="CD56" s="36">
        <v>2.5803921568627453</v>
      </c>
      <c r="CE56" s="36">
        <v>2.52755905511811</v>
      </c>
      <c r="CF56" s="36">
        <v>2.723404255319149</v>
      </c>
      <c r="CG56" s="36">
        <v>2.8401639344262293</v>
      </c>
      <c r="CH56" s="166">
        <v>2.8719008264462813</v>
      </c>
      <c r="CI56" s="171">
        <v>2.755645942854492</v>
      </c>
      <c r="CJ56" s="42">
        <v>0.12433248922366645</v>
      </c>
      <c r="CK56" s="9">
        <v>30.28</v>
      </c>
    </row>
    <row r="57" spans="1:89" ht="15">
      <c r="A57" s="87" t="s">
        <v>275</v>
      </c>
      <c r="B57" s="131">
        <v>837</v>
      </c>
      <c r="C57" s="132" t="s">
        <v>276</v>
      </c>
      <c r="D57" s="140">
        <v>15.281</v>
      </c>
      <c r="E57" s="133">
        <v>2876</v>
      </c>
      <c r="F57" s="133">
        <v>1863</v>
      </c>
      <c r="G57" s="133">
        <v>1013</v>
      </c>
      <c r="H57" s="133">
        <v>3353</v>
      </c>
      <c r="I57" s="133">
        <v>477</v>
      </c>
      <c r="J57" s="134">
        <v>6.4</v>
      </c>
      <c r="K57" s="134">
        <v>70.5</v>
      </c>
      <c r="L57" s="134" t="s">
        <v>515</v>
      </c>
      <c r="M57" s="134" t="s">
        <v>516</v>
      </c>
      <c r="N57" s="212">
        <v>7</v>
      </c>
      <c r="O57" s="134" t="s">
        <v>541</v>
      </c>
      <c r="P57" s="134" t="s">
        <v>518</v>
      </c>
      <c r="Q57" s="33">
        <v>7.65</v>
      </c>
      <c r="R57" s="36">
        <v>7.8</v>
      </c>
      <c r="S57" s="36">
        <v>8.15</v>
      </c>
      <c r="T57" s="36">
        <v>7.77</v>
      </c>
      <c r="U57" s="36">
        <v>7.57</v>
      </c>
      <c r="V57" s="36">
        <v>8.04</v>
      </c>
      <c r="W57" s="36">
        <v>7.6</v>
      </c>
      <c r="X57" s="36">
        <v>7.98</v>
      </c>
      <c r="Y57" s="36">
        <v>7.68</v>
      </c>
      <c r="Z57" s="166">
        <v>7.47</v>
      </c>
      <c r="AA57" s="171">
        <v>7.771000000000001</v>
      </c>
      <c r="AB57" s="42">
        <v>0.22203353100122142</v>
      </c>
      <c r="AC57" s="35">
        <v>3.85</v>
      </c>
      <c r="AD57" s="36">
        <v>3.79</v>
      </c>
      <c r="AE57" s="36">
        <v>3.65</v>
      </c>
      <c r="AF57" s="36">
        <v>3.55</v>
      </c>
      <c r="AG57" s="36">
        <v>3.46</v>
      </c>
      <c r="AH57" s="36">
        <v>3.71</v>
      </c>
      <c r="AI57" s="36">
        <v>3.77</v>
      </c>
      <c r="AJ57" s="36">
        <v>3.75</v>
      </c>
      <c r="AK57" s="36">
        <v>3.7</v>
      </c>
      <c r="AL57" s="166">
        <v>3.53</v>
      </c>
      <c r="AM57" s="171">
        <v>3.6760000000000006</v>
      </c>
      <c r="AN57" s="42">
        <v>0.12642081403875052</v>
      </c>
      <c r="AO57" s="35">
        <v>1.9870129870129871</v>
      </c>
      <c r="AP57" s="36">
        <v>2.058047493403694</v>
      </c>
      <c r="AQ57" s="36">
        <v>2.232876712328767</v>
      </c>
      <c r="AR57" s="36">
        <v>2.1887323943661974</v>
      </c>
      <c r="AS57" s="36">
        <v>2.187861271676301</v>
      </c>
      <c r="AT57" s="36">
        <v>2.167115902964959</v>
      </c>
      <c r="AU57" s="36">
        <v>2.0159151193633953</v>
      </c>
      <c r="AV57" s="36">
        <v>2.128</v>
      </c>
      <c r="AW57" s="36">
        <v>2.0756756756756753</v>
      </c>
      <c r="AX57" s="166">
        <v>2.1161473087818696</v>
      </c>
      <c r="AY57" s="171">
        <v>2.1157384865573845</v>
      </c>
      <c r="AZ57" s="42">
        <v>0.08062916469127476</v>
      </c>
      <c r="BA57" s="35">
        <v>5.36</v>
      </c>
      <c r="BB57" s="37">
        <v>5.51</v>
      </c>
      <c r="BC57" s="37">
        <v>5.77</v>
      </c>
      <c r="BD57" s="37">
        <v>5.66</v>
      </c>
      <c r="BE57" s="37">
        <v>5.94</v>
      </c>
      <c r="BF57" s="37">
        <v>5.7</v>
      </c>
      <c r="BG57" s="37">
        <v>5.08</v>
      </c>
      <c r="BH57" s="37">
        <v>5.25</v>
      </c>
      <c r="BI57" s="36">
        <v>5.03</v>
      </c>
      <c r="BJ57" s="166">
        <v>5.87</v>
      </c>
      <c r="BK57" s="171">
        <v>5.517</v>
      </c>
      <c r="BL57" s="42">
        <v>0.3241416014302742</v>
      </c>
      <c r="BM57" s="35">
        <v>2.98</v>
      </c>
      <c r="BN57" s="37">
        <v>2.86</v>
      </c>
      <c r="BO57" s="37">
        <v>2.73</v>
      </c>
      <c r="BP57" s="37">
        <v>3.07</v>
      </c>
      <c r="BQ57" s="37">
        <v>3.02</v>
      </c>
      <c r="BR57" s="37">
        <v>2.85</v>
      </c>
      <c r="BS57" s="37">
        <v>3.04</v>
      </c>
      <c r="BT57" s="37">
        <v>2.85</v>
      </c>
      <c r="BU57" s="36">
        <v>3.17</v>
      </c>
      <c r="BV57" s="166">
        <v>2.77</v>
      </c>
      <c r="BW57" s="171">
        <v>2.934</v>
      </c>
      <c r="BX57" s="42">
        <v>0.14261058087595324</v>
      </c>
      <c r="BY57" s="35">
        <v>1.7986577181208054</v>
      </c>
      <c r="BZ57" s="36">
        <v>1.9265734265734267</v>
      </c>
      <c r="CA57" s="36">
        <v>2.1135531135531136</v>
      </c>
      <c r="CB57" s="36">
        <v>1.8436482084690555</v>
      </c>
      <c r="CC57" s="36">
        <v>1.966887417218543</v>
      </c>
      <c r="CD57" s="36">
        <v>2</v>
      </c>
      <c r="CE57" s="36">
        <v>1.6710526315789473</v>
      </c>
      <c r="CF57" s="36">
        <v>1.8421052631578947</v>
      </c>
      <c r="CG57" s="36">
        <v>1.5867507886435332</v>
      </c>
      <c r="CH57" s="166">
        <v>2.11913357400722</v>
      </c>
      <c r="CI57" s="171">
        <v>1.8868362141322543</v>
      </c>
      <c r="CJ57" s="42">
        <v>0.17461424962385408</v>
      </c>
      <c r="CK57" s="9">
        <v>32.62</v>
      </c>
    </row>
    <row r="58" spans="1:89" ht="15">
      <c r="A58" s="87" t="s">
        <v>277</v>
      </c>
      <c r="B58" s="131">
        <v>887</v>
      </c>
      <c r="C58" s="132" t="s">
        <v>278</v>
      </c>
      <c r="D58" s="140">
        <v>15.418</v>
      </c>
      <c r="E58" s="133">
        <v>2226</v>
      </c>
      <c r="F58" s="133">
        <v>1546</v>
      </c>
      <c r="G58" s="133">
        <v>680</v>
      </c>
      <c r="H58" s="133">
        <v>3219</v>
      </c>
      <c r="I58" s="133">
        <v>993</v>
      </c>
      <c r="J58" s="134">
        <v>6.266666666666667</v>
      </c>
      <c r="K58" s="134">
        <v>68.95</v>
      </c>
      <c r="L58" s="134" t="s">
        <v>515</v>
      </c>
      <c r="M58" s="134" t="s">
        <v>516</v>
      </c>
      <c r="N58" s="212">
        <v>7</v>
      </c>
      <c r="O58" s="134" t="s">
        <v>541</v>
      </c>
      <c r="P58" s="134" t="s">
        <v>519</v>
      </c>
      <c r="Q58" s="33">
        <v>8.51</v>
      </c>
      <c r="R58" s="36">
        <v>8.53</v>
      </c>
      <c r="S58" s="36">
        <v>8.41</v>
      </c>
      <c r="T58" s="36">
        <v>8.51</v>
      </c>
      <c r="U58" s="36">
        <v>8.18</v>
      </c>
      <c r="V58" s="36">
        <v>7.35</v>
      </c>
      <c r="W58" s="36">
        <v>9.12</v>
      </c>
      <c r="X58" s="36">
        <v>8.33</v>
      </c>
      <c r="Y58" s="36">
        <v>8.05</v>
      </c>
      <c r="Z58" s="166">
        <v>8.33</v>
      </c>
      <c r="AA58" s="171">
        <v>8.331999999999999</v>
      </c>
      <c r="AB58" s="42">
        <v>0.44678605369661034</v>
      </c>
      <c r="AC58" s="35">
        <v>3.76</v>
      </c>
      <c r="AD58" s="36">
        <v>3.43</v>
      </c>
      <c r="AE58" s="36">
        <v>3.39</v>
      </c>
      <c r="AF58" s="36">
        <v>3.31</v>
      </c>
      <c r="AG58" s="36">
        <v>3.65</v>
      </c>
      <c r="AH58" s="36">
        <v>3.4</v>
      </c>
      <c r="AI58" s="36">
        <v>3.65</v>
      </c>
      <c r="AJ58" s="36">
        <v>3.38</v>
      </c>
      <c r="AK58" s="36">
        <v>3.55</v>
      </c>
      <c r="AL58" s="166">
        <v>3.08</v>
      </c>
      <c r="AM58" s="171">
        <v>3.4599999999999995</v>
      </c>
      <c r="AN58" s="42">
        <v>0.19804601036684572</v>
      </c>
      <c r="AO58" s="35">
        <v>2.263297872340426</v>
      </c>
      <c r="AP58" s="36">
        <v>2.4868804664723028</v>
      </c>
      <c r="AQ58" s="36">
        <v>2.4808259587020647</v>
      </c>
      <c r="AR58" s="36">
        <v>2.5709969788519635</v>
      </c>
      <c r="AS58" s="36">
        <v>2.241095890410959</v>
      </c>
      <c r="AT58" s="36">
        <v>2.161764705882353</v>
      </c>
      <c r="AU58" s="36">
        <v>2.4986301369863013</v>
      </c>
      <c r="AV58" s="36">
        <v>2.4644970414201186</v>
      </c>
      <c r="AW58" s="36">
        <v>2.2676056338028174</v>
      </c>
      <c r="AX58" s="166">
        <v>2.7045454545454546</v>
      </c>
      <c r="AY58" s="171">
        <v>2.4140140139414763</v>
      </c>
      <c r="AZ58" s="42">
        <v>0.17198679194659394</v>
      </c>
      <c r="BA58" s="35">
        <v>5.15</v>
      </c>
      <c r="BB58" s="37">
        <v>5.22</v>
      </c>
      <c r="BC58" s="37">
        <v>4.9</v>
      </c>
      <c r="BD58" s="37">
        <v>5.08</v>
      </c>
      <c r="BE58" s="37">
        <v>5.08</v>
      </c>
      <c r="BF58" s="37">
        <v>5.49</v>
      </c>
      <c r="BG58" s="37">
        <v>5.54</v>
      </c>
      <c r="BH58" s="37">
        <v>5.63</v>
      </c>
      <c r="BI58" s="36">
        <v>5.78</v>
      </c>
      <c r="BJ58" s="166">
        <v>5.2</v>
      </c>
      <c r="BK58" s="171">
        <v>5.307</v>
      </c>
      <c r="BL58" s="42">
        <v>0.28445073777758917</v>
      </c>
      <c r="BM58" s="35">
        <v>2.86</v>
      </c>
      <c r="BN58" s="37">
        <v>2.86</v>
      </c>
      <c r="BO58" s="37">
        <v>2.58</v>
      </c>
      <c r="BP58" s="37">
        <v>2.86</v>
      </c>
      <c r="BQ58" s="37">
        <v>2.8</v>
      </c>
      <c r="BR58" s="37">
        <v>2.8</v>
      </c>
      <c r="BS58" s="37">
        <v>2.68</v>
      </c>
      <c r="BT58" s="37">
        <v>2.72</v>
      </c>
      <c r="BU58" s="36">
        <v>2.92</v>
      </c>
      <c r="BV58" s="166">
        <v>2.79</v>
      </c>
      <c r="BW58" s="171">
        <v>2.787</v>
      </c>
      <c r="BX58" s="42">
        <v>0.10154911236550633</v>
      </c>
      <c r="BY58" s="35">
        <v>1.8006993006993008</v>
      </c>
      <c r="BZ58" s="36">
        <v>1.8251748251748252</v>
      </c>
      <c r="CA58" s="36">
        <v>1.8992248062015504</v>
      </c>
      <c r="CB58" s="36">
        <v>1.7762237762237763</v>
      </c>
      <c r="CC58" s="36">
        <v>1.8142857142857145</v>
      </c>
      <c r="CD58" s="36">
        <v>1.9607142857142859</v>
      </c>
      <c r="CE58" s="36">
        <v>2.0671641791044775</v>
      </c>
      <c r="CF58" s="36">
        <v>2.0698529411764706</v>
      </c>
      <c r="CG58" s="36">
        <v>1.9794520547945207</v>
      </c>
      <c r="CH58" s="166">
        <v>1.863799283154122</v>
      </c>
      <c r="CI58" s="171">
        <v>1.9056591166529042</v>
      </c>
      <c r="CJ58" s="42">
        <v>0.10847964618743297</v>
      </c>
      <c r="CK58" s="9">
        <v>31.27</v>
      </c>
    </row>
    <row r="59" spans="1:89" ht="15">
      <c r="A59" s="87" t="s">
        <v>281</v>
      </c>
      <c r="B59" s="131">
        <v>901</v>
      </c>
      <c r="C59" s="132" t="s">
        <v>282</v>
      </c>
      <c r="D59" s="140">
        <v>18.337</v>
      </c>
      <c r="E59" s="133">
        <v>2977</v>
      </c>
      <c r="F59" s="133">
        <v>1760</v>
      </c>
      <c r="G59" s="133">
        <v>1217</v>
      </c>
      <c r="H59" s="133">
        <v>3021</v>
      </c>
      <c r="I59" s="133">
        <v>44</v>
      </c>
      <c r="J59" s="134">
        <v>6.266666666666667</v>
      </c>
      <c r="K59" s="134">
        <v>67.45</v>
      </c>
      <c r="L59" s="134" t="s">
        <v>515</v>
      </c>
      <c r="M59" s="134" t="s">
        <v>516</v>
      </c>
      <c r="N59" s="212">
        <v>6</v>
      </c>
      <c r="O59" s="134" t="s">
        <v>541</v>
      </c>
      <c r="P59" s="134" t="s">
        <v>518</v>
      </c>
      <c r="Q59" s="33">
        <v>9.51</v>
      </c>
      <c r="R59" s="36">
        <v>9.66</v>
      </c>
      <c r="S59" s="36">
        <v>8.96</v>
      </c>
      <c r="T59" s="36">
        <v>8.68</v>
      </c>
      <c r="U59" s="36">
        <v>9.64</v>
      </c>
      <c r="V59" s="36">
        <v>9.27</v>
      </c>
      <c r="W59" s="36">
        <v>9.34</v>
      </c>
      <c r="X59" s="36">
        <v>9.51</v>
      </c>
      <c r="Y59" s="36">
        <v>10.02</v>
      </c>
      <c r="Z59" s="166">
        <v>9.25</v>
      </c>
      <c r="AA59" s="171">
        <v>9.384</v>
      </c>
      <c r="AB59" s="42">
        <v>0.3780417378485413</v>
      </c>
      <c r="AC59" s="35">
        <v>3.19</v>
      </c>
      <c r="AD59" s="36">
        <v>3.08</v>
      </c>
      <c r="AE59" s="36">
        <v>3.16</v>
      </c>
      <c r="AF59" s="36">
        <v>3.21</v>
      </c>
      <c r="AG59" s="36">
        <v>3.01</v>
      </c>
      <c r="AH59" s="36">
        <v>3.02</v>
      </c>
      <c r="AI59" s="36">
        <v>3.29</v>
      </c>
      <c r="AJ59" s="36">
        <v>3.33</v>
      </c>
      <c r="AK59" s="36">
        <v>3.15</v>
      </c>
      <c r="AL59" s="166">
        <v>3.25</v>
      </c>
      <c r="AM59" s="171">
        <v>3.1689999999999996</v>
      </c>
      <c r="AN59" s="42">
        <v>0.10805862606321026</v>
      </c>
      <c r="AO59" s="35">
        <v>2.981191222570533</v>
      </c>
      <c r="AP59" s="36">
        <v>3.1363636363636362</v>
      </c>
      <c r="AQ59" s="36">
        <v>2.8354430379746836</v>
      </c>
      <c r="AR59" s="36">
        <v>2.70404984423676</v>
      </c>
      <c r="AS59" s="36">
        <v>3.2026578073089706</v>
      </c>
      <c r="AT59" s="36">
        <v>3.0695364238410594</v>
      </c>
      <c r="AU59" s="36">
        <v>2.838905775075988</v>
      </c>
      <c r="AV59" s="36">
        <v>2.8558558558558556</v>
      </c>
      <c r="AW59" s="36">
        <v>3.1809523809523808</v>
      </c>
      <c r="AX59" s="166">
        <v>2.8461538461538463</v>
      </c>
      <c r="AY59" s="171">
        <v>2.9651109830333713</v>
      </c>
      <c r="AZ59" s="42">
        <v>0.17336174534879645</v>
      </c>
      <c r="BA59" s="35">
        <v>6.3</v>
      </c>
      <c r="BB59" s="37">
        <v>6.38</v>
      </c>
      <c r="BC59" s="37">
        <v>6.43</v>
      </c>
      <c r="BD59" s="37">
        <v>6.1</v>
      </c>
      <c r="BE59" s="37">
        <v>6.51</v>
      </c>
      <c r="BF59" s="37">
        <v>6.18</v>
      </c>
      <c r="BG59" s="37">
        <v>5.77</v>
      </c>
      <c r="BH59" s="37">
        <v>5.8</v>
      </c>
      <c r="BI59" s="36">
        <v>6.15</v>
      </c>
      <c r="BJ59" s="166">
        <v>6.31</v>
      </c>
      <c r="BK59" s="171">
        <v>6.193</v>
      </c>
      <c r="BL59" s="42">
        <v>0.2496241619359318</v>
      </c>
      <c r="BM59" s="35">
        <v>2.39</v>
      </c>
      <c r="BN59" s="37">
        <v>2.5</v>
      </c>
      <c r="BO59" s="37">
        <v>2.45</v>
      </c>
      <c r="BP59" s="37">
        <v>2.37</v>
      </c>
      <c r="BQ59" s="37">
        <v>2.53</v>
      </c>
      <c r="BR59" s="37">
        <v>2.35</v>
      </c>
      <c r="BS59" s="37">
        <v>2.53</v>
      </c>
      <c r="BT59" s="37">
        <v>2.4</v>
      </c>
      <c r="BU59" s="36">
        <v>2.56</v>
      </c>
      <c r="BV59" s="166">
        <v>2.5</v>
      </c>
      <c r="BW59" s="171">
        <v>2.4579999999999997</v>
      </c>
      <c r="BX59" s="42">
        <v>0.0758360805363309</v>
      </c>
      <c r="BY59" s="35">
        <v>2.6359832635983262</v>
      </c>
      <c r="BZ59" s="36">
        <v>2.552</v>
      </c>
      <c r="CA59" s="36">
        <v>2.624489795918367</v>
      </c>
      <c r="CB59" s="36">
        <v>2.573839662447257</v>
      </c>
      <c r="CC59" s="36">
        <v>2.573122529644269</v>
      </c>
      <c r="CD59" s="36">
        <v>2.6297872340425528</v>
      </c>
      <c r="CE59" s="36">
        <v>2.280632411067194</v>
      </c>
      <c r="CF59" s="36">
        <v>2.4166666666666665</v>
      </c>
      <c r="CG59" s="36">
        <v>2.40234375</v>
      </c>
      <c r="CH59" s="166">
        <v>2.524</v>
      </c>
      <c r="CI59" s="171">
        <v>2.521286531338464</v>
      </c>
      <c r="CJ59" s="42">
        <v>0.1178441748889929</v>
      </c>
      <c r="CK59" s="9">
        <v>31.37</v>
      </c>
    </row>
    <row r="60" spans="1:89" ht="15">
      <c r="A60" s="87" t="s">
        <v>283</v>
      </c>
      <c r="B60" s="131">
        <v>929</v>
      </c>
      <c r="C60" s="132" t="s">
        <v>284</v>
      </c>
      <c r="D60" s="140">
        <v>14.536</v>
      </c>
      <c r="E60" s="133">
        <v>2566</v>
      </c>
      <c r="F60" s="133">
        <v>1515</v>
      </c>
      <c r="G60" s="133">
        <v>1051</v>
      </c>
      <c r="H60" s="133">
        <v>2937</v>
      </c>
      <c r="I60" s="133">
        <v>371</v>
      </c>
      <c r="J60" s="134">
        <v>6.2</v>
      </c>
      <c r="K60" s="134">
        <v>69.7</v>
      </c>
      <c r="L60" s="134" t="s">
        <v>515</v>
      </c>
      <c r="M60" s="134" t="s">
        <v>516</v>
      </c>
      <c r="N60" s="212">
        <v>6</v>
      </c>
      <c r="O60" s="134" t="s">
        <v>541</v>
      </c>
      <c r="P60" s="134" t="s">
        <v>518</v>
      </c>
      <c r="Q60" s="33">
        <v>10.86</v>
      </c>
      <c r="R60" s="36">
        <v>10.94</v>
      </c>
      <c r="S60" s="36">
        <v>11.03</v>
      </c>
      <c r="T60" s="36">
        <v>9.78</v>
      </c>
      <c r="U60" s="36">
        <v>9.85</v>
      </c>
      <c r="V60" s="36">
        <v>10.85</v>
      </c>
      <c r="W60" s="36">
        <v>9.59</v>
      </c>
      <c r="X60" s="36">
        <v>10.7</v>
      </c>
      <c r="Y60" s="36">
        <v>11.1</v>
      </c>
      <c r="Z60" s="166">
        <v>10.02</v>
      </c>
      <c r="AA60" s="171">
        <v>10.472</v>
      </c>
      <c r="AB60" s="42">
        <v>0.5886104163385328</v>
      </c>
      <c r="AC60" s="35">
        <v>2.96</v>
      </c>
      <c r="AD60" s="36">
        <v>3.01</v>
      </c>
      <c r="AE60" s="36">
        <v>2.67</v>
      </c>
      <c r="AF60" s="36">
        <v>2.42</v>
      </c>
      <c r="AG60" s="36">
        <v>2.8</v>
      </c>
      <c r="AH60" s="36">
        <v>3.01</v>
      </c>
      <c r="AI60" s="36">
        <v>2.84</v>
      </c>
      <c r="AJ60" s="36">
        <v>3.04</v>
      </c>
      <c r="AK60" s="36">
        <v>2.89</v>
      </c>
      <c r="AL60" s="166">
        <v>2.92</v>
      </c>
      <c r="AM60" s="171">
        <v>2.8559999999999994</v>
      </c>
      <c r="AN60" s="42">
        <v>0.19015782918407967</v>
      </c>
      <c r="AO60" s="35">
        <v>3.668918918918919</v>
      </c>
      <c r="AP60" s="36">
        <v>3.6345514950166113</v>
      </c>
      <c r="AQ60" s="36">
        <v>4.131086142322097</v>
      </c>
      <c r="AR60" s="36">
        <v>4.041322314049586</v>
      </c>
      <c r="AS60" s="36">
        <v>3.517857142857143</v>
      </c>
      <c r="AT60" s="36">
        <v>3.604651162790698</v>
      </c>
      <c r="AU60" s="36">
        <v>3.376760563380282</v>
      </c>
      <c r="AV60" s="36">
        <v>3.519736842105263</v>
      </c>
      <c r="AW60" s="36">
        <v>3.8408304498269894</v>
      </c>
      <c r="AX60" s="166">
        <v>3.431506849315068</v>
      </c>
      <c r="AY60" s="171">
        <v>3.676722188058266</v>
      </c>
      <c r="AZ60" s="42">
        <v>0.2523962729732278</v>
      </c>
      <c r="BA60" s="35">
        <v>6.57</v>
      </c>
      <c r="BB60" s="37">
        <v>6.51</v>
      </c>
      <c r="BC60" s="37">
        <v>7.19</v>
      </c>
      <c r="BD60" s="37">
        <v>7.2</v>
      </c>
      <c r="BE60" s="37">
        <v>6.63</v>
      </c>
      <c r="BF60" s="37">
        <v>6.67</v>
      </c>
      <c r="BG60" s="37">
        <v>6.58</v>
      </c>
      <c r="BH60" s="37">
        <v>6.64</v>
      </c>
      <c r="BI60" s="36">
        <v>7.28</v>
      </c>
      <c r="BJ60" s="166">
        <v>7.31</v>
      </c>
      <c r="BK60" s="171">
        <v>6.858</v>
      </c>
      <c r="BL60" s="42">
        <v>0.3375993680878935</v>
      </c>
      <c r="BM60" s="35">
        <v>2.6</v>
      </c>
      <c r="BN60" s="37">
        <v>2.28</v>
      </c>
      <c r="BO60" s="37">
        <v>2.28</v>
      </c>
      <c r="BP60" s="37">
        <v>2.46</v>
      </c>
      <c r="BQ60" s="37">
        <v>2.41</v>
      </c>
      <c r="BR60" s="37">
        <v>2.4</v>
      </c>
      <c r="BS60" s="37">
        <v>2.41</v>
      </c>
      <c r="BT60" s="37">
        <v>2.34</v>
      </c>
      <c r="BU60" s="36">
        <v>2.58</v>
      </c>
      <c r="BV60" s="166">
        <v>2.34</v>
      </c>
      <c r="BW60" s="171">
        <v>2.4100000000000006</v>
      </c>
      <c r="BX60" s="42">
        <v>0.11115554667020455</v>
      </c>
      <c r="BY60" s="35">
        <v>2.526923076923077</v>
      </c>
      <c r="BZ60" s="36">
        <v>2.855263157894737</v>
      </c>
      <c r="CA60" s="36">
        <v>3.153508771929825</v>
      </c>
      <c r="CB60" s="36">
        <v>2.926829268292683</v>
      </c>
      <c r="CC60" s="36">
        <v>2.7510373443983402</v>
      </c>
      <c r="CD60" s="36">
        <v>2.779166666666667</v>
      </c>
      <c r="CE60" s="36">
        <v>2.7302904564315353</v>
      </c>
      <c r="CF60" s="36">
        <v>2.8376068376068377</v>
      </c>
      <c r="CG60" s="36">
        <v>2.8217054263565893</v>
      </c>
      <c r="CH60" s="166">
        <v>3.123931623931624</v>
      </c>
      <c r="CI60" s="171">
        <v>2.850626263043192</v>
      </c>
      <c r="CJ60" s="42">
        <v>0.18485935771233894</v>
      </c>
      <c r="CK60" s="9">
        <v>32.46</v>
      </c>
    </row>
    <row r="61" spans="1:89" ht="15">
      <c r="A61" s="87" t="s">
        <v>285</v>
      </c>
      <c r="B61" s="131">
        <v>942</v>
      </c>
      <c r="C61" s="132" t="s">
        <v>286</v>
      </c>
      <c r="D61" s="140">
        <v>15.114</v>
      </c>
      <c r="E61" s="133">
        <v>2289</v>
      </c>
      <c r="F61" s="133">
        <v>1283</v>
      </c>
      <c r="G61" s="133">
        <v>1006</v>
      </c>
      <c r="H61" s="133">
        <v>2408</v>
      </c>
      <c r="I61" s="133">
        <v>119</v>
      </c>
      <c r="J61" s="134">
        <v>6.133333333333334</v>
      </c>
      <c r="K61" s="134">
        <v>69.7</v>
      </c>
      <c r="L61" s="134" t="s">
        <v>514</v>
      </c>
      <c r="M61" s="134" t="s">
        <v>516</v>
      </c>
      <c r="N61" s="212">
        <v>7</v>
      </c>
      <c r="O61" s="134" t="s">
        <v>541</v>
      </c>
      <c r="P61" s="134" t="s">
        <v>518</v>
      </c>
      <c r="Q61" s="33">
        <v>9.32</v>
      </c>
      <c r="R61" s="36">
        <v>9.46</v>
      </c>
      <c r="S61" s="36">
        <v>9.57</v>
      </c>
      <c r="T61" s="36">
        <v>9.66</v>
      </c>
      <c r="U61" s="36">
        <v>9.23</v>
      </c>
      <c r="V61" s="36">
        <v>9.37</v>
      </c>
      <c r="W61" s="36">
        <v>9.58</v>
      </c>
      <c r="X61" s="36">
        <v>8.89</v>
      </c>
      <c r="Y61" s="36">
        <v>9.65</v>
      </c>
      <c r="Z61" s="166">
        <v>8.13</v>
      </c>
      <c r="AA61" s="171">
        <v>9.286000000000001</v>
      </c>
      <c r="AB61" s="42">
        <v>0.46835883679075424</v>
      </c>
      <c r="AC61" s="35">
        <v>2.95</v>
      </c>
      <c r="AD61" s="36">
        <v>3.08</v>
      </c>
      <c r="AE61" s="36">
        <v>2.96</v>
      </c>
      <c r="AF61" s="36">
        <v>2.89</v>
      </c>
      <c r="AG61" s="36">
        <v>3</v>
      </c>
      <c r="AH61" s="36">
        <v>2.91</v>
      </c>
      <c r="AI61" s="36">
        <v>2.86</v>
      </c>
      <c r="AJ61" s="36">
        <v>3.01</v>
      </c>
      <c r="AK61" s="36">
        <v>2.94</v>
      </c>
      <c r="AL61" s="166">
        <v>2.5</v>
      </c>
      <c r="AM61" s="171">
        <v>2.9099999999999997</v>
      </c>
      <c r="AN61" s="42">
        <v>0.1574095860415726</v>
      </c>
      <c r="AO61" s="35">
        <v>3.159322033898305</v>
      </c>
      <c r="AP61" s="36">
        <v>3.0714285714285716</v>
      </c>
      <c r="AQ61" s="36">
        <v>3.2331081081081083</v>
      </c>
      <c r="AR61" s="36">
        <v>3.3425605536332177</v>
      </c>
      <c r="AS61" s="36">
        <v>3.0766666666666667</v>
      </c>
      <c r="AT61" s="36">
        <v>3.219931271477663</v>
      </c>
      <c r="AU61" s="36">
        <v>3.34965034965035</v>
      </c>
      <c r="AV61" s="36">
        <v>2.9534883720930236</v>
      </c>
      <c r="AW61" s="36">
        <v>3.2823129251700682</v>
      </c>
      <c r="AX61" s="166">
        <v>3.2520000000000002</v>
      </c>
      <c r="AY61" s="171">
        <v>3.1940468852125976</v>
      </c>
      <c r="AZ61" s="42">
        <v>0.1280197753286368</v>
      </c>
      <c r="BA61" s="35">
        <v>6.51</v>
      </c>
      <c r="BB61" s="37">
        <v>6.43</v>
      </c>
      <c r="BC61" s="37">
        <v>6.54</v>
      </c>
      <c r="BD61" s="37">
        <v>6.56</v>
      </c>
      <c r="BE61" s="37">
        <v>6.7</v>
      </c>
      <c r="BF61" s="37">
        <v>6.95</v>
      </c>
      <c r="BG61" s="37">
        <v>6.19</v>
      </c>
      <c r="BH61" s="37">
        <v>6.8</v>
      </c>
      <c r="BI61" s="36">
        <v>6.84</v>
      </c>
      <c r="BJ61" s="166">
        <v>6.73</v>
      </c>
      <c r="BK61" s="171">
        <v>6.625</v>
      </c>
      <c r="BL61" s="42">
        <v>0.22386752034778895</v>
      </c>
      <c r="BM61" s="35">
        <v>2.67</v>
      </c>
      <c r="BN61" s="37">
        <v>2.55</v>
      </c>
      <c r="BO61" s="37">
        <v>2.48</v>
      </c>
      <c r="BP61" s="37">
        <v>2.65</v>
      </c>
      <c r="BQ61" s="37">
        <v>2.51</v>
      </c>
      <c r="BR61" s="37">
        <v>2.52</v>
      </c>
      <c r="BS61" s="37">
        <v>2.59</v>
      </c>
      <c r="BT61" s="37">
        <v>2.62</v>
      </c>
      <c r="BU61" s="36">
        <v>2.58</v>
      </c>
      <c r="BV61" s="166">
        <v>2.6</v>
      </c>
      <c r="BW61" s="171">
        <v>2.5770000000000004</v>
      </c>
      <c r="BX61" s="42">
        <v>0.0618331087147581</v>
      </c>
      <c r="BY61" s="35">
        <v>2.438202247191011</v>
      </c>
      <c r="BZ61" s="36">
        <v>2.5215686274509803</v>
      </c>
      <c r="CA61" s="36">
        <v>2.6370967741935485</v>
      </c>
      <c r="CB61" s="36">
        <v>2.4754716981132074</v>
      </c>
      <c r="CC61" s="36">
        <v>2.669322709163347</v>
      </c>
      <c r="CD61" s="36">
        <v>2.757936507936508</v>
      </c>
      <c r="CE61" s="36">
        <v>2.3899613899613903</v>
      </c>
      <c r="CF61" s="36">
        <v>2.595419847328244</v>
      </c>
      <c r="CG61" s="36">
        <v>2.6511627906976742</v>
      </c>
      <c r="CH61" s="166">
        <v>2.5884615384615386</v>
      </c>
      <c r="CI61" s="171">
        <v>2.572460413049745</v>
      </c>
      <c r="CJ61" s="42">
        <v>0.11463309316803881</v>
      </c>
      <c r="CK61" s="9">
        <v>31.88</v>
      </c>
    </row>
    <row r="62" spans="1:89" ht="15">
      <c r="A62" s="87" t="s">
        <v>287</v>
      </c>
      <c r="B62" s="131">
        <v>943</v>
      </c>
      <c r="C62" s="132" t="s">
        <v>288</v>
      </c>
      <c r="D62" s="140">
        <v>13.392</v>
      </c>
      <c r="E62" s="133">
        <v>2773</v>
      </c>
      <c r="F62" s="133">
        <v>2053</v>
      </c>
      <c r="G62" s="133">
        <v>720</v>
      </c>
      <c r="H62" s="133">
        <v>3393</v>
      </c>
      <c r="I62" s="133">
        <v>620</v>
      </c>
      <c r="J62" s="134">
        <v>6.6</v>
      </c>
      <c r="K62" s="134">
        <v>68.8</v>
      </c>
      <c r="L62" s="134" t="s">
        <v>447</v>
      </c>
      <c r="M62" s="134" t="s">
        <v>516</v>
      </c>
      <c r="N62" s="212">
        <v>7</v>
      </c>
      <c r="O62" s="134" t="s">
        <v>541</v>
      </c>
      <c r="P62" s="134" t="s">
        <v>518</v>
      </c>
      <c r="Q62" s="33">
        <v>10.23</v>
      </c>
      <c r="R62" s="36">
        <v>10.3</v>
      </c>
      <c r="S62" s="36">
        <v>10.66</v>
      </c>
      <c r="T62" s="36">
        <v>10.35</v>
      </c>
      <c r="U62" s="36">
        <v>9.87</v>
      </c>
      <c r="V62" s="36">
        <v>10.08</v>
      </c>
      <c r="W62" s="36">
        <v>9.44</v>
      </c>
      <c r="X62" s="36">
        <v>9.29</v>
      </c>
      <c r="Y62" s="36">
        <v>10.12</v>
      </c>
      <c r="Z62" s="166">
        <v>9.24</v>
      </c>
      <c r="AA62" s="171">
        <v>9.958</v>
      </c>
      <c r="AB62" s="42">
        <v>0.4849238199048481</v>
      </c>
      <c r="AC62" s="35">
        <v>3.61</v>
      </c>
      <c r="AD62" s="36">
        <v>3.44</v>
      </c>
      <c r="AE62" s="36">
        <v>3.4</v>
      </c>
      <c r="AF62" s="36">
        <v>3.7</v>
      </c>
      <c r="AG62" s="36">
        <v>3.18</v>
      </c>
      <c r="AH62" s="36">
        <v>3.26</v>
      </c>
      <c r="AI62" s="36">
        <v>3.52</v>
      </c>
      <c r="AJ62" s="36">
        <v>3.25</v>
      </c>
      <c r="AK62" s="36">
        <v>3.38</v>
      </c>
      <c r="AL62" s="166">
        <v>3.23</v>
      </c>
      <c r="AM62" s="171">
        <v>3.3969999999999994</v>
      </c>
      <c r="AN62" s="42">
        <v>0.17314412750334437</v>
      </c>
      <c r="AO62" s="35">
        <v>2.8337950138504158</v>
      </c>
      <c r="AP62" s="36">
        <v>2.9941860465116283</v>
      </c>
      <c r="AQ62" s="36">
        <v>3.135294117647059</v>
      </c>
      <c r="AR62" s="36">
        <v>2.797297297297297</v>
      </c>
      <c r="AS62" s="36">
        <v>3.10377358490566</v>
      </c>
      <c r="AT62" s="36">
        <v>3.092024539877301</v>
      </c>
      <c r="AU62" s="36">
        <v>2.6818181818181817</v>
      </c>
      <c r="AV62" s="36">
        <v>2.858461538461538</v>
      </c>
      <c r="AW62" s="36">
        <v>2.994082840236686</v>
      </c>
      <c r="AX62" s="166">
        <v>2.8606811145510838</v>
      </c>
      <c r="AY62" s="171">
        <v>2.9351414275156853</v>
      </c>
      <c r="AZ62" s="42">
        <v>0.150900807075503</v>
      </c>
      <c r="BA62" s="35">
        <v>7.15</v>
      </c>
      <c r="BB62" s="37">
        <v>6.71</v>
      </c>
      <c r="BC62" s="37">
        <v>6.59</v>
      </c>
      <c r="BD62" s="37">
        <v>6.7</v>
      </c>
      <c r="BE62" s="37">
        <v>6.68</v>
      </c>
      <c r="BF62" s="37">
        <v>7.01</v>
      </c>
      <c r="BG62" s="37">
        <v>6.45</v>
      </c>
      <c r="BH62" s="37">
        <v>6.86</v>
      </c>
      <c r="BI62" s="36">
        <v>6.81</v>
      </c>
      <c r="BJ62" s="166">
        <v>6.45</v>
      </c>
      <c r="BK62" s="171">
        <v>6.741</v>
      </c>
      <c r="BL62" s="42">
        <v>0.22536143808953518</v>
      </c>
      <c r="BM62" s="35">
        <v>2.77</v>
      </c>
      <c r="BN62" s="37">
        <v>2.75</v>
      </c>
      <c r="BO62" s="37">
        <v>2.7</v>
      </c>
      <c r="BP62" s="37">
        <v>2.69</v>
      </c>
      <c r="BQ62" s="37">
        <v>2.67</v>
      </c>
      <c r="BR62" s="37">
        <v>2.75</v>
      </c>
      <c r="BS62" s="37">
        <v>2.64</v>
      </c>
      <c r="BT62" s="37">
        <v>2.73</v>
      </c>
      <c r="BU62" s="36">
        <v>2.76</v>
      </c>
      <c r="BV62" s="166">
        <v>2.53</v>
      </c>
      <c r="BW62" s="171">
        <v>2.6990000000000003</v>
      </c>
      <c r="BX62" s="42">
        <v>0.07294594650224927</v>
      </c>
      <c r="BY62" s="35">
        <v>2.581227436823105</v>
      </c>
      <c r="BZ62" s="36">
        <v>2.44</v>
      </c>
      <c r="CA62" s="36">
        <v>2.4407407407407407</v>
      </c>
      <c r="CB62" s="36">
        <v>2.4907063197026025</v>
      </c>
      <c r="CC62" s="36">
        <v>2.50187265917603</v>
      </c>
      <c r="CD62" s="36">
        <v>2.549090909090909</v>
      </c>
      <c r="CE62" s="36">
        <v>2.4431818181818183</v>
      </c>
      <c r="CF62" s="36">
        <v>2.5128205128205128</v>
      </c>
      <c r="CG62" s="36">
        <v>2.467391304347826</v>
      </c>
      <c r="CH62" s="166">
        <v>2.5494071146245063</v>
      </c>
      <c r="CI62" s="171">
        <v>2.4976438815508053</v>
      </c>
      <c r="CJ62" s="42">
        <v>0.0506084110294306</v>
      </c>
      <c r="CK62" s="9">
        <v>39.19</v>
      </c>
    </row>
    <row r="63" spans="1:89" ht="15">
      <c r="A63" s="87" t="s">
        <v>289</v>
      </c>
      <c r="B63" s="131">
        <v>992</v>
      </c>
      <c r="C63" s="132" t="s">
        <v>290</v>
      </c>
      <c r="D63" s="140">
        <v>16.97</v>
      </c>
      <c r="E63" s="133">
        <v>2898</v>
      </c>
      <c r="F63" s="133">
        <v>2108</v>
      </c>
      <c r="G63" s="133">
        <v>790</v>
      </c>
      <c r="H63" s="133">
        <v>3577</v>
      </c>
      <c r="I63" s="133">
        <v>679</v>
      </c>
      <c r="J63" s="134">
        <v>6.666666666666667</v>
      </c>
      <c r="K63" s="134">
        <v>71.35</v>
      </c>
      <c r="L63" s="134" t="s">
        <v>514</v>
      </c>
      <c r="M63" s="134" t="s">
        <v>516</v>
      </c>
      <c r="N63" s="212">
        <v>7</v>
      </c>
      <c r="O63" s="134" t="s">
        <v>541</v>
      </c>
      <c r="P63" s="134" t="s">
        <v>518</v>
      </c>
      <c r="Q63" s="33">
        <v>8.37</v>
      </c>
      <c r="R63" s="36">
        <v>7.39</v>
      </c>
      <c r="S63" s="36">
        <v>7.37</v>
      </c>
      <c r="T63" s="36">
        <v>7.47</v>
      </c>
      <c r="U63" s="36">
        <v>7.55</v>
      </c>
      <c r="V63" s="36">
        <v>7.62</v>
      </c>
      <c r="W63" s="36">
        <v>7.8</v>
      </c>
      <c r="X63" s="36">
        <v>8.05</v>
      </c>
      <c r="Y63" s="36">
        <v>6.89</v>
      </c>
      <c r="Z63" s="166">
        <v>7.63</v>
      </c>
      <c r="AA63" s="171">
        <v>7.613999999999999</v>
      </c>
      <c r="AB63" s="42">
        <v>0.40211109576004783</v>
      </c>
      <c r="AC63" s="35">
        <v>3.15</v>
      </c>
      <c r="AD63" s="36">
        <v>3.54</v>
      </c>
      <c r="AE63" s="36">
        <v>3.47</v>
      </c>
      <c r="AF63" s="36">
        <v>3.12</v>
      </c>
      <c r="AG63" s="36">
        <v>3.29</v>
      </c>
      <c r="AH63" s="36">
        <v>3.09</v>
      </c>
      <c r="AI63" s="36">
        <v>3.32</v>
      </c>
      <c r="AJ63" s="36">
        <v>3.35</v>
      </c>
      <c r="AK63" s="36">
        <v>3.01</v>
      </c>
      <c r="AL63" s="166">
        <v>3.28</v>
      </c>
      <c r="AM63" s="171">
        <v>3.2620000000000005</v>
      </c>
      <c r="AN63" s="42">
        <v>0.16949598487541243</v>
      </c>
      <c r="AO63" s="35">
        <v>2.657142857142857</v>
      </c>
      <c r="AP63" s="36">
        <v>2.0875706214689265</v>
      </c>
      <c r="AQ63" s="36">
        <v>2.1239193083573484</v>
      </c>
      <c r="AR63" s="36">
        <v>2.394230769230769</v>
      </c>
      <c r="AS63" s="36">
        <v>2.2948328267477205</v>
      </c>
      <c r="AT63" s="36">
        <v>2.4660194174757284</v>
      </c>
      <c r="AU63" s="36">
        <v>2.3493975903614457</v>
      </c>
      <c r="AV63" s="36">
        <v>2.4029850746268657</v>
      </c>
      <c r="AW63" s="36">
        <v>2.2890365448504983</v>
      </c>
      <c r="AX63" s="166">
        <v>2.326219512195122</v>
      </c>
      <c r="AY63" s="171">
        <v>2.3391354522457286</v>
      </c>
      <c r="AZ63" s="42">
        <v>0.16285239644197322</v>
      </c>
      <c r="BA63" s="35">
        <v>5.14</v>
      </c>
      <c r="BB63" s="37">
        <v>4.74</v>
      </c>
      <c r="BC63" s="37">
        <v>4.2</v>
      </c>
      <c r="BD63" s="37">
        <v>5.31</v>
      </c>
      <c r="BE63" s="37">
        <v>5.2</v>
      </c>
      <c r="BF63" s="37">
        <v>4.94</v>
      </c>
      <c r="BG63" s="37">
        <v>4.37</v>
      </c>
      <c r="BH63" s="37">
        <v>5.04</v>
      </c>
      <c r="BI63" s="36">
        <v>4.83</v>
      </c>
      <c r="BJ63" s="166">
        <v>5.15</v>
      </c>
      <c r="BK63" s="171">
        <v>4.8919999999999995</v>
      </c>
      <c r="BL63" s="42">
        <v>0.3651727140835123</v>
      </c>
      <c r="BM63" s="35">
        <v>2.63</v>
      </c>
      <c r="BN63" s="37">
        <v>2.91</v>
      </c>
      <c r="BO63" s="37">
        <v>2.88</v>
      </c>
      <c r="BP63" s="37">
        <v>2.88</v>
      </c>
      <c r="BQ63" s="37">
        <v>2.63</v>
      </c>
      <c r="BR63" s="37">
        <v>2.82</v>
      </c>
      <c r="BS63" s="37">
        <v>2.75</v>
      </c>
      <c r="BT63" s="37">
        <v>2.82</v>
      </c>
      <c r="BU63" s="36">
        <v>2.78</v>
      </c>
      <c r="BV63" s="166">
        <v>2.83</v>
      </c>
      <c r="BW63" s="171">
        <v>2.793</v>
      </c>
      <c r="BX63" s="42">
        <v>0.098211789290062</v>
      </c>
      <c r="BY63" s="35">
        <v>1.9543726235741445</v>
      </c>
      <c r="BZ63" s="36">
        <v>1.6288659793814433</v>
      </c>
      <c r="CA63" s="36">
        <v>1.4583333333333335</v>
      </c>
      <c r="CB63" s="36">
        <v>1.84375</v>
      </c>
      <c r="CC63" s="36">
        <v>1.9771863117870725</v>
      </c>
      <c r="CD63" s="36">
        <v>1.7517730496453903</v>
      </c>
      <c r="CE63" s="36">
        <v>1.589090909090909</v>
      </c>
      <c r="CF63" s="36">
        <v>1.7872340425531916</v>
      </c>
      <c r="CG63" s="36">
        <v>1.7374100719424461</v>
      </c>
      <c r="CH63" s="166">
        <v>1.8197879858657244</v>
      </c>
      <c r="CI63" s="171">
        <v>1.7547804307173653</v>
      </c>
      <c r="CJ63" s="42">
        <v>0.1612435510076478</v>
      </c>
      <c r="CK63" s="9">
        <v>28.22</v>
      </c>
    </row>
    <row r="64" spans="1:89" ht="15">
      <c r="A64" s="87" t="s">
        <v>291</v>
      </c>
      <c r="B64" s="131">
        <v>1069</v>
      </c>
      <c r="C64" s="132" t="s">
        <v>292</v>
      </c>
      <c r="D64" s="140">
        <v>14.346</v>
      </c>
      <c r="E64" s="133">
        <v>2105</v>
      </c>
      <c r="F64" s="133">
        <v>1390</v>
      </c>
      <c r="G64" s="133">
        <v>715</v>
      </c>
      <c r="H64" s="133">
        <v>2624</v>
      </c>
      <c r="I64" s="133">
        <v>519</v>
      </c>
      <c r="J64" s="134">
        <v>6.2</v>
      </c>
      <c r="K64" s="134">
        <v>68.9</v>
      </c>
      <c r="L64" s="134" t="s">
        <v>514</v>
      </c>
      <c r="M64" s="134" t="s">
        <v>516</v>
      </c>
      <c r="N64" s="212">
        <v>7</v>
      </c>
      <c r="O64" s="134" t="s">
        <v>541</v>
      </c>
      <c r="P64" s="134" t="s">
        <v>518</v>
      </c>
      <c r="Q64" s="33">
        <v>11.13</v>
      </c>
      <c r="R64" s="36">
        <v>12.21</v>
      </c>
      <c r="S64" s="36">
        <v>11.76</v>
      </c>
      <c r="T64" s="36">
        <v>11.39</v>
      </c>
      <c r="U64" s="36">
        <v>12.13</v>
      </c>
      <c r="V64" s="36">
        <v>10.46</v>
      </c>
      <c r="W64" s="36">
        <v>11.42</v>
      </c>
      <c r="X64" s="36">
        <v>11.02</v>
      </c>
      <c r="Y64" s="36">
        <v>10.44</v>
      </c>
      <c r="Z64" s="166">
        <v>11.09</v>
      </c>
      <c r="AA64" s="171">
        <v>11.305000000000001</v>
      </c>
      <c r="AB64" s="42">
        <v>0.609867927414503</v>
      </c>
      <c r="AC64" s="35">
        <v>3.66</v>
      </c>
      <c r="AD64" s="36">
        <v>3.31</v>
      </c>
      <c r="AE64" s="36">
        <v>3.55</v>
      </c>
      <c r="AF64" s="36">
        <v>3.41</v>
      </c>
      <c r="AG64" s="36">
        <v>3.41</v>
      </c>
      <c r="AH64" s="36">
        <v>3.29</v>
      </c>
      <c r="AI64" s="36">
        <v>3.21</v>
      </c>
      <c r="AJ64" s="36">
        <v>3.24</v>
      </c>
      <c r="AK64" s="36">
        <v>3.21</v>
      </c>
      <c r="AL64" s="166">
        <v>3.37</v>
      </c>
      <c r="AM64" s="171">
        <v>3.3659999999999997</v>
      </c>
      <c r="AN64" s="42">
        <v>0.1481890684227602</v>
      </c>
      <c r="AO64" s="35">
        <v>3.040983606557377</v>
      </c>
      <c r="AP64" s="36">
        <v>3.688821752265861</v>
      </c>
      <c r="AQ64" s="36">
        <v>3.312676056338028</v>
      </c>
      <c r="AR64" s="36">
        <v>3.340175953079179</v>
      </c>
      <c r="AS64" s="36">
        <v>3.557184750733138</v>
      </c>
      <c r="AT64" s="36">
        <v>3.1793313069908815</v>
      </c>
      <c r="AU64" s="36">
        <v>3.5576323987538943</v>
      </c>
      <c r="AV64" s="36">
        <v>3.401234567901234</v>
      </c>
      <c r="AW64" s="36">
        <v>3.2523364485981308</v>
      </c>
      <c r="AX64" s="166">
        <v>3.2908011869436202</v>
      </c>
      <c r="AY64" s="171">
        <v>3.3621178028161345</v>
      </c>
      <c r="AZ64" s="42">
        <v>0.19469197177195757</v>
      </c>
      <c r="BA64" s="35">
        <v>7.29</v>
      </c>
      <c r="BB64" s="37">
        <v>7.9</v>
      </c>
      <c r="BC64" s="37">
        <v>7.46</v>
      </c>
      <c r="BD64" s="37">
        <v>7.77</v>
      </c>
      <c r="BE64" s="37">
        <v>7.63</v>
      </c>
      <c r="BF64" s="37">
        <v>6.89</v>
      </c>
      <c r="BG64" s="37">
        <v>7.78</v>
      </c>
      <c r="BH64" s="37">
        <v>7.5</v>
      </c>
      <c r="BI64" s="36">
        <v>7.43</v>
      </c>
      <c r="BJ64" s="166">
        <v>7.18</v>
      </c>
      <c r="BK64" s="171">
        <v>7.483000000000001</v>
      </c>
      <c r="BL64" s="42">
        <v>0.30739225754721916</v>
      </c>
      <c r="BM64" s="35">
        <v>2.61</v>
      </c>
      <c r="BN64" s="37">
        <v>2.45</v>
      </c>
      <c r="BO64" s="37">
        <v>2.64</v>
      </c>
      <c r="BP64" s="37">
        <v>2.46</v>
      </c>
      <c r="BQ64" s="37">
        <v>2.52</v>
      </c>
      <c r="BR64" s="37">
        <v>2.61</v>
      </c>
      <c r="BS64" s="37">
        <v>2.57</v>
      </c>
      <c r="BT64" s="37">
        <v>2.64</v>
      </c>
      <c r="BU64" s="36">
        <v>2.62</v>
      </c>
      <c r="BV64" s="166">
        <v>2.53</v>
      </c>
      <c r="BW64" s="171">
        <v>2.5650000000000004</v>
      </c>
      <c r="BX64" s="42">
        <v>0.07137537701786963</v>
      </c>
      <c r="BY64" s="35">
        <v>2.793103448275862</v>
      </c>
      <c r="BZ64" s="36">
        <v>3.2244897959183674</v>
      </c>
      <c r="CA64" s="36">
        <v>2.8257575757575757</v>
      </c>
      <c r="CB64" s="36">
        <v>3.1585365853658534</v>
      </c>
      <c r="CC64" s="36">
        <v>3.0277777777777777</v>
      </c>
      <c r="CD64" s="36">
        <v>2.6398467432950192</v>
      </c>
      <c r="CE64" s="36">
        <v>3.0272373540856035</v>
      </c>
      <c r="CF64" s="36">
        <v>2.840909090909091</v>
      </c>
      <c r="CG64" s="36">
        <v>2.8358778625954195</v>
      </c>
      <c r="CH64" s="166">
        <v>2.8379446640316206</v>
      </c>
      <c r="CI64" s="171">
        <v>2.921148089801219</v>
      </c>
      <c r="CJ64" s="42">
        <v>0.18143001633341152</v>
      </c>
      <c r="CK64" s="9">
        <v>38.8</v>
      </c>
    </row>
    <row r="65" spans="1:89" ht="15">
      <c r="A65" s="87" t="s">
        <v>293</v>
      </c>
      <c r="B65" s="131">
        <v>1082</v>
      </c>
      <c r="C65" s="132" t="s">
        <v>294</v>
      </c>
      <c r="D65" s="140">
        <v>16.59</v>
      </c>
      <c r="E65" s="133">
        <v>2536</v>
      </c>
      <c r="F65" s="133">
        <v>1651</v>
      </c>
      <c r="G65" s="133">
        <v>885</v>
      </c>
      <c r="H65" s="133">
        <v>3253</v>
      </c>
      <c r="I65" s="133">
        <v>717</v>
      </c>
      <c r="J65" s="134">
        <v>6.4</v>
      </c>
      <c r="K65" s="134">
        <v>70.5</v>
      </c>
      <c r="L65" s="134" t="s">
        <v>514</v>
      </c>
      <c r="M65" s="134" t="s">
        <v>516</v>
      </c>
      <c r="N65" s="212">
        <v>7</v>
      </c>
      <c r="O65" s="134" t="s">
        <v>541</v>
      </c>
      <c r="P65" s="134" t="s">
        <v>518</v>
      </c>
      <c r="Q65" s="33">
        <v>9.97</v>
      </c>
      <c r="R65" s="36">
        <v>10.28</v>
      </c>
      <c r="S65" s="36">
        <v>10.06</v>
      </c>
      <c r="T65" s="36">
        <v>10.28</v>
      </c>
      <c r="U65" s="36">
        <v>9.92</v>
      </c>
      <c r="V65" s="36">
        <v>10.19</v>
      </c>
      <c r="W65" s="36">
        <v>9.94</v>
      </c>
      <c r="X65" s="36">
        <v>9.74</v>
      </c>
      <c r="Y65" s="36">
        <v>9.35</v>
      </c>
      <c r="Z65" s="166">
        <v>8.96</v>
      </c>
      <c r="AA65" s="171">
        <v>9.869</v>
      </c>
      <c r="AB65" s="42">
        <v>0.42262276322982284</v>
      </c>
      <c r="AC65" s="35">
        <v>3.93</v>
      </c>
      <c r="AD65" s="36">
        <v>3.83</v>
      </c>
      <c r="AE65" s="36">
        <v>4.04</v>
      </c>
      <c r="AF65" s="36">
        <v>4.21</v>
      </c>
      <c r="AG65" s="36">
        <v>4.16</v>
      </c>
      <c r="AH65" s="36">
        <v>3.72</v>
      </c>
      <c r="AI65" s="36">
        <v>3.68</v>
      </c>
      <c r="AJ65" s="36">
        <v>4.05</v>
      </c>
      <c r="AK65" s="36">
        <v>3.82</v>
      </c>
      <c r="AL65" s="166">
        <v>3.92</v>
      </c>
      <c r="AM65" s="171">
        <v>3.936</v>
      </c>
      <c r="AN65" s="42">
        <v>0.17833800616932416</v>
      </c>
      <c r="AO65" s="35">
        <v>2.5368956743002546</v>
      </c>
      <c r="AP65" s="36">
        <v>2.684073107049608</v>
      </c>
      <c r="AQ65" s="36">
        <v>2.49009900990099</v>
      </c>
      <c r="AR65" s="36">
        <v>2.4418052256532063</v>
      </c>
      <c r="AS65" s="36">
        <v>2.3846153846153846</v>
      </c>
      <c r="AT65" s="36">
        <v>2.7392473118279566</v>
      </c>
      <c r="AU65" s="36">
        <v>2.701086956521739</v>
      </c>
      <c r="AV65" s="36">
        <v>2.4049382716049386</v>
      </c>
      <c r="AW65" s="36">
        <v>2.4476439790575917</v>
      </c>
      <c r="AX65" s="166">
        <v>2.285714285714286</v>
      </c>
      <c r="AY65" s="171">
        <v>2.511611920624595</v>
      </c>
      <c r="AZ65" s="42">
        <v>0.15131482857867007</v>
      </c>
      <c r="BA65" s="35">
        <v>6.86</v>
      </c>
      <c r="BB65" s="37">
        <v>6.96</v>
      </c>
      <c r="BC65" s="37">
        <v>6.08</v>
      </c>
      <c r="BD65" s="37">
        <v>6.8</v>
      </c>
      <c r="BE65" s="37">
        <v>6.41</v>
      </c>
      <c r="BF65" s="37">
        <v>6.42</v>
      </c>
      <c r="BG65" s="37">
        <v>6.21</v>
      </c>
      <c r="BH65" s="37">
        <v>6.73</v>
      </c>
      <c r="BI65" s="36">
        <v>6.2</v>
      </c>
      <c r="BJ65" s="166">
        <v>6.57</v>
      </c>
      <c r="BK65" s="171">
        <v>6.524000000000001</v>
      </c>
      <c r="BL65" s="42">
        <v>0.3069998190372103</v>
      </c>
      <c r="BM65" s="35">
        <v>2.74</v>
      </c>
      <c r="BN65" s="37">
        <v>2.85</v>
      </c>
      <c r="BO65" s="37">
        <v>3.04</v>
      </c>
      <c r="BP65" s="37">
        <v>2.59</v>
      </c>
      <c r="BQ65" s="37">
        <v>2.75</v>
      </c>
      <c r="BR65" s="37">
        <v>2.38</v>
      </c>
      <c r="BS65" s="37">
        <v>2.7</v>
      </c>
      <c r="BT65" s="37">
        <v>3.01</v>
      </c>
      <c r="BU65" s="36">
        <v>2.63</v>
      </c>
      <c r="BV65" s="166">
        <v>2.88</v>
      </c>
      <c r="BW65" s="171">
        <v>2.7569999999999992</v>
      </c>
      <c r="BX65" s="42">
        <v>0.1993350055671319</v>
      </c>
      <c r="BY65" s="35">
        <v>2.503649635036496</v>
      </c>
      <c r="BZ65" s="36">
        <v>2.442105263157895</v>
      </c>
      <c r="CA65" s="36">
        <v>2</v>
      </c>
      <c r="CB65" s="36">
        <v>2.6254826254826256</v>
      </c>
      <c r="CC65" s="36">
        <v>2.330909090909091</v>
      </c>
      <c r="CD65" s="36">
        <v>2.697478991596639</v>
      </c>
      <c r="CE65" s="36">
        <v>2.3</v>
      </c>
      <c r="CF65" s="36">
        <v>2.2358803986710964</v>
      </c>
      <c r="CG65" s="36">
        <v>2.3574144486692017</v>
      </c>
      <c r="CH65" s="166">
        <v>2.28125</v>
      </c>
      <c r="CI65" s="171">
        <v>2.377417045352305</v>
      </c>
      <c r="CJ65" s="42">
        <v>0.2012119544162275</v>
      </c>
      <c r="CK65" s="9">
        <v>43.95</v>
      </c>
    </row>
    <row r="66" spans="1:89" ht="15">
      <c r="A66" s="87" t="s">
        <v>295</v>
      </c>
      <c r="B66" s="131">
        <v>1086</v>
      </c>
      <c r="C66" s="132" t="s">
        <v>296</v>
      </c>
      <c r="D66" s="140">
        <v>15.856</v>
      </c>
      <c r="E66" s="133">
        <v>2514</v>
      </c>
      <c r="F66" s="133">
        <v>1811</v>
      </c>
      <c r="G66" s="133">
        <v>703</v>
      </c>
      <c r="H66" s="133">
        <v>3193</v>
      </c>
      <c r="I66" s="133">
        <v>679</v>
      </c>
      <c r="J66" s="134">
        <v>6.533333333333333</v>
      </c>
      <c r="K66" s="134">
        <v>68.85</v>
      </c>
      <c r="L66" s="134" t="s">
        <v>514</v>
      </c>
      <c r="M66" s="134" t="s">
        <v>516</v>
      </c>
      <c r="N66" s="212">
        <v>7</v>
      </c>
      <c r="O66" s="134" t="s">
        <v>541</v>
      </c>
      <c r="P66" s="134" t="s">
        <v>518</v>
      </c>
      <c r="Q66" s="33">
        <v>7.02</v>
      </c>
      <c r="R66" s="36">
        <v>7.62</v>
      </c>
      <c r="S66" s="36">
        <v>7.69</v>
      </c>
      <c r="T66" s="36">
        <v>7.7</v>
      </c>
      <c r="U66" s="36">
        <v>7.42</v>
      </c>
      <c r="V66" s="36">
        <v>7.46</v>
      </c>
      <c r="W66" s="36">
        <v>7.78</v>
      </c>
      <c r="X66" s="36">
        <v>7.61</v>
      </c>
      <c r="Y66" s="36">
        <v>7.58</v>
      </c>
      <c r="Z66" s="166">
        <v>7.53</v>
      </c>
      <c r="AA66" s="171">
        <v>7.541000000000001</v>
      </c>
      <c r="AB66" s="42">
        <v>0.21340884080403688</v>
      </c>
      <c r="AC66" s="35">
        <v>3.39</v>
      </c>
      <c r="AD66" s="36">
        <v>3.61</v>
      </c>
      <c r="AE66" s="36">
        <v>3.55</v>
      </c>
      <c r="AF66" s="36">
        <v>3.62</v>
      </c>
      <c r="AG66" s="36">
        <v>3.53</v>
      </c>
      <c r="AH66" s="36">
        <v>3.35</v>
      </c>
      <c r="AI66" s="36">
        <v>3.45</v>
      </c>
      <c r="AJ66" s="36">
        <v>3.18</v>
      </c>
      <c r="AK66" s="36">
        <v>3.29</v>
      </c>
      <c r="AL66" s="166">
        <v>3.17</v>
      </c>
      <c r="AM66" s="171">
        <v>3.414</v>
      </c>
      <c r="AN66" s="42">
        <v>0.16614585292580467</v>
      </c>
      <c r="AO66" s="35">
        <v>2.070796460176991</v>
      </c>
      <c r="AP66" s="36">
        <v>2.1108033240997233</v>
      </c>
      <c r="AQ66" s="36">
        <v>2.1661971830985918</v>
      </c>
      <c r="AR66" s="36">
        <v>2.1270718232044197</v>
      </c>
      <c r="AS66" s="36">
        <v>2.101983002832861</v>
      </c>
      <c r="AT66" s="36">
        <v>2.226865671641791</v>
      </c>
      <c r="AU66" s="36">
        <v>2.255072463768116</v>
      </c>
      <c r="AV66" s="36">
        <v>2.393081761006289</v>
      </c>
      <c r="AW66" s="36">
        <v>2.303951367781155</v>
      </c>
      <c r="AX66" s="166">
        <v>2.375394321766562</v>
      </c>
      <c r="AY66" s="171">
        <v>2.21312173793765</v>
      </c>
      <c r="AZ66" s="42">
        <v>0.11623761331730936</v>
      </c>
      <c r="BA66" s="35">
        <v>4.8</v>
      </c>
      <c r="BB66" s="37">
        <v>5.01</v>
      </c>
      <c r="BC66" s="37">
        <v>5.03</v>
      </c>
      <c r="BD66" s="37">
        <v>5.07</v>
      </c>
      <c r="BE66" s="37">
        <v>5.12</v>
      </c>
      <c r="BF66" s="37">
        <v>4.93</v>
      </c>
      <c r="BG66" s="37">
        <v>5</v>
      </c>
      <c r="BH66" s="37">
        <v>4.9</v>
      </c>
      <c r="BI66" s="36">
        <v>4.78</v>
      </c>
      <c r="BJ66" s="166">
        <v>4.99</v>
      </c>
      <c r="BK66" s="171">
        <v>4.963</v>
      </c>
      <c r="BL66" s="42">
        <v>0.11055918475338014</v>
      </c>
      <c r="BM66" s="35">
        <v>2.88</v>
      </c>
      <c r="BN66" s="37">
        <v>2.81</v>
      </c>
      <c r="BO66" s="37">
        <v>2.6</v>
      </c>
      <c r="BP66" s="37">
        <v>2.7</v>
      </c>
      <c r="BQ66" s="37">
        <v>2.73</v>
      </c>
      <c r="BR66" s="37">
        <v>2.64</v>
      </c>
      <c r="BS66" s="37">
        <v>2.71</v>
      </c>
      <c r="BT66" s="37">
        <v>2.91</v>
      </c>
      <c r="BU66" s="36">
        <v>2.81</v>
      </c>
      <c r="BV66" s="166">
        <v>2.76</v>
      </c>
      <c r="BW66" s="171">
        <v>2.755</v>
      </c>
      <c r="BX66" s="42">
        <v>0.09924716620640468</v>
      </c>
      <c r="BY66" s="35">
        <v>1.6666666666666667</v>
      </c>
      <c r="BZ66" s="36">
        <v>1.782918149466192</v>
      </c>
      <c r="CA66" s="36">
        <v>1.9346153846153846</v>
      </c>
      <c r="CB66" s="36">
        <v>1.8777777777777778</v>
      </c>
      <c r="CC66" s="36">
        <v>1.8754578754578755</v>
      </c>
      <c r="CD66" s="36">
        <v>1.8674242424242422</v>
      </c>
      <c r="CE66" s="36">
        <v>1.845018450184502</v>
      </c>
      <c r="CF66" s="36">
        <v>1.6838487972508591</v>
      </c>
      <c r="CG66" s="36">
        <v>1.701067615658363</v>
      </c>
      <c r="CH66" s="166">
        <v>1.8079710144927539</v>
      </c>
      <c r="CI66" s="171">
        <v>1.8042765973994617</v>
      </c>
      <c r="CJ66" s="42">
        <v>0.09289551775409854</v>
      </c>
      <c r="CK66" s="9">
        <v>27.82</v>
      </c>
    </row>
    <row r="67" spans="1:89" ht="15">
      <c r="A67" s="87" t="s">
        <v>297</v>
      </c>
      <c r="B67" s="131">
        <v>1099</v>
      </c>
      <c r="C67" s="132" t="s">
        <v>298</v>
      </c>
      <c r="D67" s="140">
        <v>15.861</v>
      </c>
      <c r="E67" s="133">
        <v>2624</v>
      </c>
      <c r="F67" s="133">
        <v>1828</v>
      </c>
      <c r="G67" s="133">
        <v>796</v>
      </c>
      <c r="H67" s="133">
        <v>3055</v>
      </c>
      <c r="I67" s="133">
        <v>431</v>
      </c>
      <c r="J67" s="134">
        <v>6.466666666666667</v>
      </c>
      <c r="K67" s="134">
        <v>68.9</v>
      </c>
      <c r="L67" s="134" t="s">
        <v>514</v>
      </c>
      <c r="M67" s="134" t="s">
        <v>516</v>
      </c>
      <c r="N67" s="212">
        <v>7</v>
      </c>
      <c r="O67" s="134" t="s">
        <v>541</v>
      </c>
      <c r="P67" s="134" t="s">
        <v>518</v>
      </c>
      <c r="Q67" s="33">
        <v>8.54</v>
      </c>
      <c r="R67" s="36">
        <v>8.18</v>
      </c>
      <c r="S67" s="36">
        <v>8.66</v>
      </c>
      <c r="T67" s="36">
        <v>8.4</v>
      </c>
      <c r="U67" s="36">
        <v>7.91</v>
      </c>
      <c r="V67" s="36">
        <v>8.59</v>
      </c>
      <c r="W67" s="36">
        <v>8.9</v>
      </c>
      <c r="X67" s="36">
        <v>8.58</v>
      </c>
      <c r="Y67" s="36">
        <v>8.81</v>
      </c>
      <c r="Z67" s="166">
        <v>7.72</v>
      </c>
      <c r="AA67" s="171">
        <v>8.429</v>
      </c>
      <c r="AB67" s="42">
        <v>0.38243227432372523</v>
      </c>
      <c r="AC67" s="35">
        <v>3.87</v>
      </c>
      <c r="AD67" s="36">
        <v>3.36</v>
      </c>
      <c r="AE67" s="36">
        <v>3.71</v>
      </c>
      <c r="AF67" s="36">
        <v>3.78</v>
      </c>
      <c r="AG67" s="36">
        <v>3.84</v>
      </c>
      <c r="AH67" s="36">
        <v>3.54</v>
      </c>
      <c r="AI67" s="36">
        <v>3.51</v>
      </c>
      <c r="AJ67" s="36">
        <v>3.33</v>
      </c>
      <c r="AK67" s="36">
        <v>3.81</v>
      </c>
      <c r="AL67" s="166">
        <v>3.45</v>
      </c>
      <c r="AM67" s="171">
        <v>3.62</v>
      </c>
      <c r="AN67" s="42">
        <v>0.20542638584172296</v>
      </c>
      <c r="AO67" s="35">
        <v>2.2067183462532296</v>
      </c>
      <c r="AP67" s="36">
        <v>2.4345238095238093</v>
      </c>
      <c r="AQ67" s="36">
        <v>2.334231805929919</v>
      </c>
      <c r="AR67" s="36">
        <v>2.2222222222222223</v>
      </c>
      <c r="AS67" s="36">
        <v>2.0598958333333335</v>
      </c>
      <c r="AT67" s="36">
        <v>2.426553672316384</v>
      </c>
      <c r="AU67" s="36">
        <v>2.535612535612536</v>
      </c>
      <c r="AV67" s="36">
        <v>2.5765765765765765</v>
      </c>
      <c r="AW67" s="36">
        <v>2.3123359580052494</v>
      </c>
      <c r="AX67" s="166">
        <v>2.2376811594202897</v>
      </c>
      <c r="AY67" s="171">
        <v>2.334635191919355</v>
      </c>
      <c r="AZ67" s="42">
        <v>0.1604621390242132</v>
      </c>
      <c r="BA67" s="35">
        <v>5.68</v>
      </c>
      <c r="BB67" s="37">
        <v>5.34</v>
      </c>
      <c r="BC67" s="37">
        <v>5.48</v>
      </c>
      <c r="BD67" s="37">
        <v>5.51</v>
      </c>
      <c r="BE67" s="37">
        <v>5.37</v>
      </c>
      <c r="BF67" s="37">
        <v>5.78</v>
      </c>
      <c r="BG67" s="37">
        <v>5.57</v>
      </c>
      <c r="BH67" s="37">
        <v>5.46</v>
      </c>
      <c r="BI67" s="36">
        <v>5.26</v>
      </c>
      <c r="BJ67" s="166">
        <v>5.59</v>
      </c>
      <c r="BK67" s="171">
        <v>5.504</v>
      </c>
      <c r="BL67" s="42">
        <v>0.15840875396690215</v>
      </c>
      <c r="BM67" s="35">
        <v>3.14</v>
      </c>
      <c r="BN67" s="37">
        <v>2.94</v>
      </c>
      <c r="BO67" s="37">
        <v>2.99</v>
      </c>
      <c r="BP67" s="37">
        <v>2.93</v>
      </c>
      <c r="BQ67" s="37">
        <v>2.99</v>
      </c>
      <c r="BR67" s="37">
        <v>2.91</v>
      </c>
      <c r="BS67" s="37">
        <v>3.01</v>
      </c>
      <c r="BT67" s="37">
        <v>3.04</v>
      </c>
      <c r="BU67" s="36">
        <v>2.77</v>
      </c>
      <c r="BV67" s="166">
        <v>3</v>
      </c>
      <c r="BW67" s="171">
        <v>2.9719999999999995</v>
      </c>
      <c r="BX67" s="42">
        <v>0.09612491872560355</v>
      </c>
      <c r="BY67" s="35">
        <v>1.8089171974522291</v>
      </c>
      <c r="BZ67" s="36">
        <v>1.816326530612245</v>
      </c>
      <c r="CA67" s="36">
        <v>1.8327759197324416</v>
      </c>
      <c r="CB67" s="36">
        <v>1.880546075085324</v>
      </c>
      <c r="CC67" s="36">
        <v>1.7959866220735785</v>
      </c>
      <c r="CD67" s="36">
        <v>1.986254295532646</v>
      </c>
      <c r="CE67" s="36">
        <v>1.8504983388704321</v>
      </c>
      <c r="CF67" s="36">
        <v>1.7960526315789473</v>
      </c>
      <c r="CG67" s="36">
        <v>1.8989169675090252</v>
      </c>
      <c r="CH67" s="166">
        <v>1.8633333333333333</v>
      </c>
      <c r="CI67" s="171">
        <v>1.85296079117802</v>
      </c>
      <c r="CJ67" s="42">
        <v>0.05862087269654674</v>
      </c>
      <c r="CK67" s="9">
        <v>34.62</v>
      </c>
    </row>
    <row r="68" spans="1:89" ht="15">
      <c r="A68" s="87" t="s">
        <v>299</v>
      </c>
      <c r="B68" s="131">
        <v>1145</v>
      </c>
      <c r="C68" s="132" t="s">
        <v>300</v>
      </c>
      <c r="D68" s="140">
        <v>15.181</v>
      </c>
      <c r="E68" s="133">
        <v>2143</v>
      </c>
      <c r="F68" s="133">
        <v>1671</v>
      </c>
      <c r="G68" s="133">
        <v>472</v>
      </c>
      <c r="H68" s="133">
        <v>3235</v>
      </c>
      <c r="I68" s="133">
        <v>1092</v>
      </c>
      <c r="J68" s="134">
        <v>6.333333333333333</v>
      </c>
      <c r="K68" s="134">
        <v>67.3</v>
      </c>
      <c r="L68" s="134" t="s">
        <v>514</v>
      </c>
      <c r="M68" s="134" t="s">
        <v>516</v>
      </c>
      <c r="N68" s="212">
        <v>7</v>
      </c>
      <c r="O68" s="134" t="s">
        <v>541</v>
      </c>
      <c r="P68" s="134" t="s">
        <v>518</v>
      </c>
      <c r="Q68" s="33">
        <v>7.34</v>
      </c>
      <c r="R68" s="36">
        <v>7.67</v>
      </c>
      <c r="S68" s="36">
        <v>7.95</v>
      </c>
      <c r="T68" s="36">
        <v>8.23</v>
      </c>
      <c r="U68" s="36">
        <v>8.19</v>
      </c>
      <c r="V68" s="36">
        <v>7.99</v>
      </c>
      <c r="W68" s="36">
        <v>9.2</v>
      </c>
      <c r="X68" s="36">
        <v>8.46</v>
      </c>
      <c r="Y68" s="36">
        <v>8.32</v>
      </c>
      <c r="Z68" s="166">
        <v>7.39</v>
      </c>
      <c r="AA68" s="171">
        <v>8.074</v>
      </c>
      <c r="AB68" s="42">
        <v>0.5484766783252333</v>
      </c>
      <c r="AC68" s="35">
        <v>3.09</v>
      </c>
      <c r="AD68" s="36">
        <v>3.02</v>
      </c>
      <c r="AE68" s="36">
        <v>2.88</v>
      </c>
      <c r="AF68" s="36">
        <v>2.84</v>
      </c>
      <c r="AG68" s="36">
        <v>2.95</v>
      </c>
      <c r="AH68" s="36">
        <v>3.03</v>
      </c>
      <c r="AI68" s="36">
        <v>3.29</v>
      </c>
      <c r="AJ68" s="36">
        <v>2.99</v>
      </c>
      <c r="AK68" s="36">
        <v>3.14</v>
      </c>
      <c r="AL68" s="166">
        <v>2.88</v>
      </c>
      <c r="AM68" s="171">
        <v>3.0109999999999997</v>
      </c>
      <c r="AN68" s="42">
        <v>0.136987428458086</v>
      </c>
      <c r="AO68" s="35">
        <v>2.3754045307443366</v>
      </c>
      <c r="AP68" s="36">
        <v>2.539735099337748</v>
      </c>
      <c r="AQ68" s="36">
        <v>2.760416666666667</v>
      </c>
      <c r="AR68" s="36">
        <v>2.8978873239436624</v>
      </c>
      <c r="AS68" s="36">
        <v>2.7762711864406775</v>
      </c>
      <c r="AT68" s="36">
        <v>2.6369636963696372</v>
      </c>
      <c r="AU68" s="36">
        <v>2.796352583586626</v>
      </c>
      <c r="AV68" s="36">
        <v>2.82943143812709</v>
      </c>
      <c r="AW68" s="36">
        <v>2.6496815286624202</v>
      </c>
      <c r="AX68" s="166">
        <v>2.5659722222222223</v>
      </c>
      <c r="AY68" s="171">
        <v>2.682811627610109</v>
      </c>
      <c r="AZ68" s="42">
        <v>0.1588936761729709</v>
      </c>
      <c r="BA68" s="35">
        <v>5.67</v>
      </c>
      <c r="BB68" s="37">
        <v>5.45</v>
      </c>
      <c r="BC68" s="37">
        <v>5.46</v>
      </c>
      <c r="BD68" s="37">
        <v>5.52</v>
      </c>
      <c r="BE68" s="37">
        <v>5.7</v>
      </c>
      <c r="BF68" s="37">
        <v>5.44</v>
      </c>
      <c r="BG68" s="37">
        <v>5.5</v>
      </c>
      <c r="BH68" s="37">
        <v>5.56</v>
      </c>
      <c r="BI68" s="36">
        <v>5.47</v>
      </c>
      <c r="BJ68" s="166">
        <v>5.88</v>
      </c>
      <c r="BK68" s="171">
        <v>5.565</v>
      </c>
      <c r="BL68" s="42">
        <v>0.14284801558141874</v>
      </c>
      <c r="BM68" s="35">
        <v>2.49</v>
      </c>
      <c r="BN68" s="37">
        <v>2.52</v>
      </c>
      <c r="BO68" s="37">
        <v>2.5</v>
      </c>
      <c r="BP68" s="37">
        <v>2.51</v>
      </c>
      <c r="BQ68" s="37">
        <v>2.53</v>
      </c>
      <c r="BR68" s="37">
        <v>2.97</v>
      </c>
      <c r="BS68" s="37">
        <v>2.73</v>
      </c>
      <c r="BT68" s="37">
        <v>2.42</v>
      </c>
      <c r="BU68" s="36">
        <v>2.61</v>
      </c>
      <c r="BV68" s="166">
        <v>2.58</v>
      </c>
      <c r="BW68" s="171">
        <v>2.586</v>
      </c>
      <c r="BX68" s="42">
        <v>0.15854897595941211</v>
      </c>
      <c r="BY68" s="35">
        <v>2.2771084337349397</v>
      </c>
      <c r="BZ68" s="36">
        <v>2.1626984126984126</v>
      </c>
      <c r="CA68" s="36">
        <v>2.184</v>
      </c>
      <c r="CB68" s="36">
        <v>2.199203187250996</v>
      </c>
      <c r="CC68" s="36">
        <v>2.2529644268774707</v>
      </c>
      <c r="CD68" s="36">
        <v>1.8316498316498318</v>
      </c>
      <c r="CE68" s="36">
        <v>2.0146520146520146</v>
      </c>
      <c r="CF68" s="36">
        <v>2.2975206611570247</v>
      </c>
      <c r="CG68" s="36">
        <v>2.0957854406130267</v>
      </c>
      <c r="CH68" s="166">
        <v>2.2790697674418605</v>
      </c>
      <c r="CI68" s="171">
        <v>2.1594652176075577</v>
      </c>
      <c r="CJ68" s="42">
        <v>0.14553617443304329</v>
      </c>
      <c r="CK68" s="9">
        <v>26.49</v>
      </c>
    </row>
    <row r="69" spans="1:89" ht="15">
      <c r="A69" s="87" t="s">
        <v>301</v>
      </c>
      <c r="B69" s="131">
        <v>1167</v>
      </c>
      <c r="C69" s="132" t="s">
        <v>302</v>
      </c>
      <c r="D69" s="140">
        <v>19.294</v>
      </c>
      <c r="E69" s="133">
        <v>2690</v>
      </c>
      <c r="F69" s="133">
        <v>1789</v>
      </c>
      <c r="G69" s="133">
        <v>901</v>
      </c>
      <c r="H69" s="133">
        <v>3667</v>
      </c>
      <c r="I69" s="133">
        <v>977</v>
      </c>
      <c r="J69" s="134">
        <v>6.333333333333333</v>
      </c>
      <c r="K69" s="134">
        <v>70.5</v>
      </c>
      <c r="L69" s="134" t="s">
        <v>514</v>
      </c>
      <c r="M69" s="134" t="s">
        <v>516</v>
      </c>
      <c r="N69" s="212">
        <v>7</v>
      </c>
      <c r="O69" s="134" t="s">
        <v>541</v>
      </c>
      <c r="P69" s="134" t="s">
        <v>518</v>
      </c>
      <c r="Q69" s="33">
        <v>9.24</v>
      </c>
      <c r="R69" s="36">
        <v>8.14</v>
      </c>
      <c r="S69" s="36">
        <v>9.25</v>
      </c>
      <c r="T69" s="36">
        <v>8.83</v>
      </c>
      <c r="U69" s="36">
        <v>8.86</v>
      </c>
      <c r="V69" s="36">
        <v>8.78</v>
      </c>
      <c r="W69" s="36">
        <v>9.21</v>
      </c>
      <c r="X69" s="36">
        <v>9.46</v>
      </c>
      <c r="Y69" s="36">
        <v>9.35</v>
      </c>
      <c r="Z69" s="166">
        <v>9.01</v>
      </c>
      <c r="AA69" s="171">
        <v>9.013000000000002</v>
      </c>
      <c r="AB69" s="42">
        <v>0.38488237741475345</v>
      </c>
      <c r="AC69" s="35">
        <v>2.73</v>
      </c>
      <c r="AD69" s="36">
        <v>2.85</v>
      </c>
      <c r="AE69" s="36">
        <v>2.66</v>
      </c>
      <c r="AF69" s="36">
        <v>2.78</v>
      </c>
      <c r="AG69" s="36">
        <v>2.94</v>
      </c>
      <c r="AH69" s="36">
        <v>2.74</v>
      </c>
      <c r="AI69" s="36">
        <v>3.08</v>
      </c>
      <c r="AJ69" s="36">
        <v>2.78</v>
      </c>
      <c r="AK69" s="36">
        <v>2.86</v>
      </c>
      <c r="AL69" s="166">
        <v>2.62</v>
      </c>
      <c r="AM69" s="171">
        <v>2.8040000000000003</v>
      </c>
      <c r="AN69" s="42">
        <v>0.1354990774876276</v>
      </c>
      <c r="AO69" s="35">
        <v>3.3846153846153846</v>
      </c>
      <c r="AP69" s="36">
        <v>2.856140350877193</v>
      </c>
      <c r="AQ69" s="36">
        <v>3.477443609022556</v>
      </c>
      <c r="AR69" s="36">
        <v>3.1762589928057556</v>
      </c>
      <c r="AS69" s="36">
        <v>3.0136054421768708</v>
      </c>
      <c r="AT69" s="36">
        <v>3.204379562043795</v>
      </c>
      <c r="AU69" s="36">
        <v>2.9902597402597406</v>
      </c>
      <c r="AV69" s="36">
        <v>3.4028776978417272</v>
      </c>
      <c r="AW69" s="36">
        <v>3.269230769230769</v>
      </c>
      <c r="AX69" s="166">
        <v>3.4389312977099236</v>
      </c>
      <c r="AY69" s="171">
        <v>3.2213742846583715</v>
      </c>
      <c r="AZ69" s="42">
        <v>0.21267758663602412</v>
      </c>
      <c r="BA69" s="35">
        <v>6.35</v>
      </c>
      <c r="BB69" s="37">
        <v>6.27</v>
      </c>
      <c r="BC69" s="37">
        <v>6.69</v>
      </c>
      <c r="BD69" s="37">
        <v>6.51</v>
      </c>
      <c r="BE69" s="37">
        <v>6.67</v>
      </c>
      <c r="BF69" s="37">
        <v>6.72</v>
      </c>
      <c r="BG69" s="37">
        <v>6.54</v>
      </c>
      <c r="BH69" s="37">
        <v>6.29</v>
      </c>
      <c r="BI69" s="36">
        <v>6.65</v>
      </c>
      <c r="BJ69" s="166">
        <v>6.2</v>
      </c>
      <c r="BK69" s="171">
        <v>6.489</v>
      </c>
      <c r="BL69" s="42">
        <v>0.1960413788520727</v>
      </c>
      <c r="BM69" s="35">
        <v>2.59</v>
      </c>
      <c r="BN69" s="37">
        <v>2.81</v>
      </c>
      <c r="BO69" s="37">
        <v>2.42</v>
      </c>
      <c r="BP69" s="37">
        <v>2.53</v>
      </c>
      <c r="BQ69" s="37">
        <v>2.68</v>
      </c>
      <c r="BR69" s="37">
        <v>2.44</v>
      </c>
      <c r="BS69" s="37">
        <v>2.49</v>
      </c>
      <c r="BT69" s="37">
        <v>2.54</v>
      </c>
      <c r="BU69" s="36">
        <v>2.71</v>
      </c>
      <c r="BV69" s="166">
        <v>2.56</v>
      </c>
      <c r="BW69" s="171">
        <v>2.577</v>
      </c>
      <c r="BX69" s="42">
        <v>0.12365273955719484</v>
      </c>
      <c r="BY69" s="35">
        <v>2.451737451737452</v>
      </c>
      <c r="BZ69" s="36">
        <v>2.2313167259786475</v>
      </c>
      <c r="CA69" s="36">
        <v>2.764462809917356</v>
      </c>
      <c r="CB69" s="36">
        <v>2.573122529644269</v>
      </c>
      <c r="CC69" s="36">
        <v>2.4888059701492535</v>
      </c>
      <c r="CD69" s="36">
        <v>2.7540983606557377</v>
      </c>
      <c r="CE69" s="36">
        <v>2.6265060240963853</v>
      </c>
      <c r="CF69" s="36">
        <v>2.4763779527559056</v>
      </c>
      <c r="CG69" s="36">
        <v>2.4538745387453877</v>
      </c>
      <c r="CH69" s="166">
        <v>2.421875</v>
      </c>
      <c r="CI69" s="171">
        <v>2.5242177363680396</v>
      </c>
      <c r="CJ69" s="42">
        <v>0.1610474747701251</v>
      </c>
      <c r="CK69" s="9">
        <v>32.2</v>
      </c>
    </row>
    <row r="70" spans="1:89" ht="15">
      <c r="A70" s="87" t="s">
        <v>303</v>
      </c>
      <c r="B70" s="131">
        <v>1168</v>
      </c>
      <c r="C70" s="132" t="s">
        <v>304</v>
      </c>
      <c r="D70" s="140">
        <v>15.47</v>
      </c>
      <c r="E70" s="133">
        <v>2663</v>
      </c>
      <c r="F70" s="133">
        <v>1936</v>
      </c>
      <c r="G70" s="133">
        <v>727</v>
      </c>
      <c r="H70" s="133">
        <v>3425</v>
      </c>
      <c r="I70" s="133">
        <v>762</v>
      </c>
      <c r="J70" s="134">
        <v>6.4</v>
      </c>
      <c r="K70" s="134">
        <v>69.7</v>
      </c>
      <c r="L70" s="134" t="s">
        <v>514</v>
      </c>
      <c r="M70" s="134" t="s">
        <v>516</v>
      </c>
      <c r="N70" s="212">
        <v>7</v>
      </c>
      <c r="O70" s="134" t="s">
        <v>541</v>
      </c>
      <c r="P70" s="134" t="s">
        <v>518</v>
      </c>
      <c r="Q70" s="33">
        <v>7.66</v>
      </c>
      <c r="R70" s="36">
        <v>7.1</v>
      </c>
      <c r="S70" s="36">
        <v>7.7</v>
      </c>
      <c r="T70" s="36">
        <v>7.88</v>
      </c>
      <c r="U70" s="36">
        <v>7.56</v>
      </c>
      <c r="V70" s="36">
        <v>7.85</v>
      </c>
      <c r="W70" s="36">
        <v>7.19</v>
      </c>
      <c r="X70" s="36">
        <v>7.55</v>
      </c>
      <c r="Y70" s="36">
        <v>7.73</v>
      </c>
      <c r="Z70" s="166">
        <v>7.97</v>
      </c>
      <c r="AA70" s="171">
        <v>7.619</v>
      </c>
      <c r="AB70" s="42">
        <v>0.2841928140463063</v>
      </c>
      <c r="AC70" s="35">
        <v>3.57</v>
      </c>
      <c r="AD70" s="36">
        <v>3.22</v>
      </c>
      <c r="AE70" s="36">
        <v>3.5</v>
      </c>
      <c r="AF70" s="36">
        <v>3.33</v>
      </c>
      <c r="AG70" s="36">
        <v>3.71</v>
      </c>
      <c r="AH70" s="36">
        <v>3.42</v>
      </c>
      <c r="AI70" s="36">
        <v>3.16</v>
      </c>
      <c r="AJ70" s="36">
        <v>3.31</v>
      </c>
      <c r="AK70" s="36">
        <v>3.25</v>
      </c>
      <c r="AL70" s="166">
        <v>3.69</v>
      </c>
      <c r="AM70" s="171">
        <v>3.4159999999999995</v>
      </c>
      <c r="AN70" s="42">
        <v>0.1950612439437758</v>
      </c>
      <c r="AO70" s="35">
        <v>2.145658263305322</v>
      </c>
      <c r="AP70" s="36">
        <v>2.2049689440993787</v>
      </c>
      <c r="AQ70" s="36">
        <v>2.2</v>
      </c>
      <c r="AR70" s="36">
        <v>2.3663663663663663</v>
      </c>
      <c r="AS70" s="36">
        <v>2.0377358490566038</v>
      </c>
      <c r="AT70" s="36">
        <v>2.2953216374269005</v>
      </c>
      <c r="AU70" s="36">
        <v>2.2753164556962027</v>
      </c>
      <c r="AV70" s="36">
        <v>2.280966767371601</v>
      </c>
      <c r="AW70" s="36">
        <v>2.3784615384615386</v>
      </c>
      <c r="AX70" s="166">
        <v>2.1598915989159893</v>
      </c>
      <c r="AY70" s="171">
        <v>2.2344687420699905</v>
      </c>
      <c r="AZ70" s="42">
        <v>0.10534377612763478</v>
      </c>
      <c r="BA70" s="35">
        <v>4.93</v>
      </c>
      <c r="BB70" s="37">
        <v>5.58</v>
      </c>
      <c r="BC70" s="37">
        <v>5.11</v>
      </c>
      <c r="BD70" s="37">
        <v>5.15</v>
      </c>
      <c r="BE70" s="37">
        <v>4.72</v>
      </c>
      <c r="BF70" s="37">
        <v>5.11</v>
      </c>
      <c r="BG70" s="37">
        <v>5.04</v>
      </c>
      <c r="BH70" s="37">
        <v>4.85</v>
      </c>
      <c r="BI70" s="36">
        <v>4.93</v>
      </c>
      <c r="BJ70" s="166">
        <v>5.19</v>
      </c>
      <c r="BK70" s="171">
        <v>5.061</v>
      </c>
      <c r="BL70" s="42">
        <v>0.2343525359604948</v>
      </c>
      <c r="BM70" s="35">
        <v>2.95</v>
      </c>
      <c r="BN70" s="37">
        <v>3.07</v>
      </c>
      <c r="BO70" s="37">
        <v>3.07</v>
      </c>
      <c r="BP70" s="37">
        <v>2.91</v>
      </c>
      <c r="BQ70" s="37">
        <v>2.91</v>
      </c>
      <c r="BR70" s="37">
        <v>3.1</v>
      </c>
      <c r="BS70" s="37">
        <v>2.92</v>
      </c>
      <c r="BT70" s="37">
        <v>2.87</v>
      </c>
      <c r="BU70" s="36">
        <v>2.95</v>
      </c>
      <c r="BV70" s="166">
        <v>3.05</v>
      </c>
      <c r="BW70" s="171">
        <v>2.98</v>
      </c>
      <c r="BX70" s="42">
        <v>0.0835330939076083</v>
      </c>
      <c r="BY70" s="35">
        <v>1.671186440677966</v>
      </c>
      <c r="BZ70" s="36">
        <v>1.8175895765472314</v>
      </c>
      <c r="CA70" s="36">
        <v>1.664495114006515</v>
      </c>
      <c r="CB70" s="36">
        <v>1.7697594501718212</v>
      </c>
      <c r="CC70" s="36">
        <v>1.6219931271477661</v>
      </c>
      <c r="CD70" s="36">
        <v>1.6483870967741936</v>
      </c>
      <c r="CE70" s="36">
        <v>1.726027397260274</v>
      </c>
      <c r="CF70" s="36">
        <v>1.6898954703832751</v>
      </c>
      <c r="CG70" s="36">
        <v>1.671186440677966</v>
      </c>
      <c r="CH70" s="166">
        <v>1.7016393442622952</v>
      </c>
      <c r="CI70" s="171">
        <v>1.6982159457909305</v>
      </c>
      <c r="CJ70" s="42">
        <v>0.05879727753121685</v>
      </c>
      <c r="CK70" s="9">
        <v>32.3</v>
      </c>
    </row>
    <row r="71" spans="1:89" ht="15">
      <c r="A71" s="87" t="s">
        <v>305</v>
      </c>
      <c r="B71" s="131">
        <v>1170</v>
      </c>
      <c r="C71" s="132" t="s">
        <v>306</v>
      </c>
      <c r="D71" s="140">
        <v>14.885</v>
      </c>
      <c r="E71" s="133">
        <v>2533</v>
      </c>
      <c r="F71" s="133">
        <v>1700</v>
      </c>
      <c r="G71" s="133">
        <v>833</v>
      </c>
      <c r="H71" s="133">
        <v>3460</v>
      </c>
      <c r="I71" s="133">
        <v>927</v>
      </c>
      <c r="J71" s="134">
        <v>6.266666666666667</v>
      </c>
      <c r="K71" s="134">
        <v>69.7</v>
      </c>
      <c r="L71" s="134" t="s">
        <v>514</v>
      </c>
      <c r="M71" s="134" t="s">
        <v>516</v>
      </c>
      <c r="N71" s="212">
        <v>7</v>
      </c>
      <c r="O71" s="134" t="s">
        <v>541</v>
      </c>
      <c r="P71" s="134" t="s">
        <v>518</v>
      </c>
      <c r="Q71" s="33">
        <v>7.7</v>
      </c>
      <c r="R71" s="36">
        <v>6.89</v>
      </c>
      <c r="S71" s="36">
        <v>7.07</v>
      </c>
      <c r="T71" s="36">
        <v>7.78</v>
      </c>
      <c r="U71" s="36">
        <v>7.16</v>
      </c>
      <c r="V71" s="36">
        <v>7.52</v>
      </c>
      <c r="W71" s="36">
        <v>6.97</v>
      </c>
      <c r="X71" s="36">
        <v>7.16</v>
      </c>
      <c r="Y71" s="36">
        <v>7.4</v>
      </c>
      <c r="Z71" s="166">
        <v>7.31</v>
      </c>
      <c r="AA71" s="171">
        <v>7.296000000000001</v>
      </c>
      <c r="AB71" s="42">
        <v>0.3014483556284619</v>
      </c>
      <c r="AC71" s="35">
        <v>3.4</v>
      </c>
      <c r="AD71" s="36">
        <v>3.07</v>
      </c>
      <c r="AE71" s="36">
        <v>3.26</v>
      </c>
      <c r="AF71" s="36">
        <v>3.67</v>
      </c>
      <c r="AG71" s="36">
        <v>3.23</v>
      </c>
      <c r="AH71" s="36">
        <v>3.4</v>
      </c>
      <c r="AI71" s="36">
        <v>3.33</v>
      </c>
      <c r="AJ71" s="36">
        <v>3.35</v>
      </c>
      <c r="AK71" s="36">
        <v>3.57</v>
      </c>
      <c r="AL71" s="166">
        <v>3.51</v>
      </c>
      <c r="AM71" s="171">
        <v>3.379</v>
      </c>
      <c r="AN71" s="42">
        <v>0.17457567604527827</v>
      </c>
      <c r="AO71" s="35">
        <v>2.264705882352941</v>
      </c>
      <c r="AP71" s="36">
        <v>2.244299674267101</v>
      </c>
      <c r="AQ71" s="36">
        <v>2.168711656441718</v>
      </c>
      <c r="AR71" s="36">
        <v>2.119891008174387</v>
      </c>
      <c r="AS71" s="36">
        <v>2.21671826625387</v>
      </c>
      <c r="AT71" s="36">
        <v>2.211764705882353</v>
      </c>
      <c r="AU71" s="36">
        <v>2.093093093093093</v>
      </c>
      <c r="AV71" s="36">
        <v>2.1373134328358208</v>
      </c>
      <c r="AW71" s="36">
        <v>2.0728291316526612</v>
      </c>
      <c r="AX71" s="166">
        <v>2.0826210826210825</v>
      </c>
      <c r="AY71" s="171">
        <v>2.1611947933575024</v>
      </c>
      <c r="AZ71" s="42">
        <v>0.07009051601643221</v>
      </c>
      <c r="BA71" s="35">
        <v>4.55</v>
      </c>
      <c r="BB71" s="37">
        <v>4.61</v>
      </c>
      <c r="BC71" s="37">
        <v>4.7</v>
      </c>
      <c r="BD71" s="37">
        <v>4.81</v>
      </c>
      <c r="BE71" s="37">
        <v>4.84</v>
      </c>
      <c r="BF71" s="37">
        <v>4.47</v>
      </c>
      <c r="BG71" s="37">
        <v>4.37</v>
      </c>
      <c r="BH71" s="37">
        <v>4.56</v>
      </c>
      <c r="BI71" s="36">
        <v>4.59</v>
      </c>
      <c r="BJ71" s="166">
        <v>4.67</v>
      </c>
      <c r="BK71" s="171">
        <v>4.617</v>
      </c>
      <c r="BL71" s="42">
        <v>0.14445683707520707</v>
      </c>
      <c r="BM71" s="35">
        <v>2.78</v>
      </c>
      <c r="BN71" s="37">
        <v>2.88</v>
      </c>
      <c r="BO71" s="37">
        <v>2.92</v>
      </c>
      <c r="BP71" s="37">
        <v>3</v>
      </c>
      <c r="BQ71" s="37">
        <v>2.82</v>
      </c>
      <c r="BR71" s="37">
        <v>2.61</v>
      </c>
      <c r="BS71" s="37">
        <v>2.72</v>
      </c>
      <c r="BT71" s="37">
        <v>2.72</v>
      </c>
      <c r="BU71" s="36">
        <v>2.71</v>
      </c>
      <c r="BV71" s="166">
        <v>2.81</v>
      </c>
      <c r="BW71" s="171">
        <v>2.7969999999999997</v>
      </c>
      <c r="BX71" s="42">
        <v>0.11479934184867664</v>
      </c>
      <c r="BY71" s="35">
        <v>1.6366906474820144</v>
      </c>
      <c r="BZ71" s="36">
        <v>1.6006944444444446</v>
      </c>
      <c r="CA71" s="36">
        <v>1.6095890410958904</v>
      </c>
      <c r="CB71" s="36">
        <v>1.6033333333333333</v>
      </c>
      <c r="CC71" s="36">
        <v>1.7163120567375887</v>
      </c>
      <c r="CD71" s="36">
        <v>1.7126436781609196</v>
      </c>
      <c r="CE71" s="36">
        <v>1.6066176470588234</v>
      </c>
      <c r="CF71" s="36">
        <v>1.676470588235294</v>
      </c>
      <c r="CG71" s="36">
        <v>1.6937269372693726</v>
      </c>
      <c r="CH71" s="166">
        <v>1.6619217081850532</v>
      </c>
      <c r="CI71" s="171">
        <v>1.6518000082002735</v>
      </c>
      <c r="CJ71" s="42">
        <v>0.04636211551441518</v>
      </c>
      <c r="CK71" s="9">
        <v>26.43</v>
      </c>
    </row>
    <row r="72" spans="1:89" ht="15">
      <c r="A72" s="87" t="s">
        <v>307</v>
      </c>
      <c r="B72" s="131">
        <v>1182</v>
      </c>
      <c r="C72" s="132" t="s">
        <v>308</v>
      </c>
      <c r="D72" s="140">
        <v>14.724</v>
      </c>
      <c r="E72" s="133">
        <v>2177</v>
      </c>
      <c r="F72" s="133">
        <v>1500</v>
      </c>
      <c r="G72" s="133">
        <v>677</v>
      </c>
      <c r="H72" s="133">
        <v>4041</v>
      </c>
      <c r="I72" s="133">
        <v>1864</v>
      </c>
      <c r="J72" s="134">
        <v>6.066666666666666</v>
      </c>
      <c r="K72" s="134">
        <v>68.95</v>
      </c>
      <c r="L72" s="134" t="s">
        <v>514</v>
      </c>
      <c r="M72" s="134" t="s">
        <v>516</v>
      </c>
      <c r="N72" s="212">
        <v>7</v>
      </c>
      <c r="O72" s="134" t="s">
        <v>541</v>
      </c>
      <c r="P72" s="134" t="s">
        <v>518</v>
      </c>
      <c r="Q72" s="33">
        <v>9.13</v>
      </c>
      <c r="R72" s="36">
        <v>8.41</v>
      </c>
      <c r="S72" s="36">
        <v>8.92</v>
      </c>
      <c r="T72" s="36">
        <v>8.25</v>
      </c>
      <c r="U72" s="36">
        <v>8.16</v>
      </c>
      <c r="V72" s="36">
        <v>8.64</v>
      </c>
      <c r="W72" s="36">
        <v>8.58</v>
      </c>
      <c r="X72" s="36">
        <v>6.61</v>
      </c>
      <c r="Y72" s="36">
        <v>8.58</v>
      </c>
      <c r="Z72" s="166">
        <v>8.87</v>
      </c>
      <c r="AA72" s="171">
        <v>8.415000000000001</v>
      </c>
      <c r="AB72" s="42">
        <v>0.7014785971233932</v>
      </c>
      <c r="AC72" s="35">
        <v>3.14</v>
      </c>
      <c r="AD72" s="36">
        <v>3.01</v>
      </c>
      <c r="AE72" s="36">
        <v>3.07</v>
      </c>
      <c r="AF72" s="36">
        <v>3.02</v>
      </c>
      <c r="AG72" s="36">
        <v>2.91</v>
      </c>
      <c r="AH72" s="36">
        <v>3.03</v>
      </c>
      <c r="AI72" s="36">
        <v>3.04</v>
      </c>
      <c r="AJ72" s="36">
        <v>3.11</v>
      </c>
      <c r="AK72" s="36">
        <v>3.07</v>
      </c>
      <c r="AL72" s="166">
        <v>3.13</v>
      </c>
      <c r="AM72" s="171">
        <v>3.053</v>
      </c>
      <c r="AN72" s="42">
        <v>0.0678314905564708</v>
      </c>
      <c r="AO72" s="35">
        <v>2.907643312101911</v>
      </c>
      <c r="AP72" s="36">
        <v>2.7940199335548175</v>
      </c>
      <c r="AQ72" s="36">
        <v>2.9055374592833876</v>
      </c>
      <c r="AR72" s="36">
        <v>2.7317880794701987</v>
      </c>
      <c r="AS72" s="36">
        <v>2.804123711340206</v>
      </c>
      <c r="AT72" s="36">
        <v>2.851485148514852</v>
      </c>
      <c r="AU72" s="36">
        <v>2.8223684210526314</v>
      </c>
      <c r="AV72" s="36">
        <v>2.1254019292604505</v>
      </c>
      <c r="AW72" s="36">
        <v>2.7947882736156355</v>
      </c>
      <c r="AX72" s="166">
        <v>2.8338658146964857</v>
      </c>
      <c r="AY72" s="171">
        <v>2.7571022082890577</v>
      </c>
      <c r="AZ72" s="42">
        <v>0.22814136558727094</v>
      </c>
      <c r="BA72" s="35">
        <v>5.98</v>
      </c>
      <c r="BB72" s="37">
        <v>5.8</v>
      </c>
      <c r="BC72" s="37">
        <v>5.76</v>
      </c>
      <c r="BD72" s="37">
        <v>5.67</v>
      </c>
      <c r="BE72" s="37">
        <v>5.33</v>
      </c>
      <c r="BF72" s="37">
        <v>5.46</v>
      </c>
      <c r="BG72" s="37">
        <v>5.91</v>
      </c>
      <c r="BH72" s="37">
        <v>6.01</v>
      </c>
      <c r="BI72" s="36">
        <v>5.43</v>
      </c>
      <c r="BJ72" s="166">
        <v>5.38</v>
      </c>
      <c r="BK72" s="171">
        <v>5.673</v>
      </c>
      <c r="BL72" s="42">
        <v>0.257252578002408</v>
      </c>
      <c r="BM72" s="35">
        <v>2.69</v>
      </c>
      <c r="BN72" s="37">
        <v>2.66</v>
      </c>
      <c r="BO72" s="37">
        <v>2.53</v>
      </c>
      <c r="BP72" s="37">
        <v>2.65</v>
      </c>
      <c r="BQ72" s="37">
        <v>2.64</v>
      </c>
      <c r="BR72" s="37">
        <v>2.55</v>
      </c>
      <c r="BS72" s="37">
        <v>2.69</v>
      </c>
      <c r="BT72" s="37">
        <v>2.75</v>
      </c>
      <c r="BU72" s="36">
        <v>2.68</v>
      </c>
      <c r="BV72" s="166">
        <v>2.52</v>
      </c>
      <c r="BW72" s="171">
        <v>2.636</v>
      </c>
      <c r="BX72" s="42">
        <v>0.07720103626247618</v>
      </c>
      <c r="BY72" s="35">
        <v>2.2230483271375467</v>
      </c>
      <c r="BZ72" s="36">
        <v>2.180451127819549</v>
      </c>
      <c r="CA72" s="36">
        <v>2.2766798418972334</v>
      </c>
      <c r="CB72" s="36">
        <v>2.139622641509434</v>
      </c>
      <c r="CC72" s="36">
        <v>2.018939393939394</v>
      </c>
      <c r="CD72" s="36">
        <v>2.1411764705882352</v>
      </c>
      <c r="CE72" s="36">
        <v>2.197026022304833</v>
      </c>
      <c r="CF72" s="36">
        <v>2.1854545454545455</v>
      </c>
      <c r="CG72" s="36">
        <v>2.026119402985074</v>
      </c>
      <c r="CH72" s="166">
        <v>2.134920634920635</v>
      </c>
      <c r="CI72" s="171">
        <v>2.1523438408556483</v>
      </c>
      <c r="CJ72" s="42">
        <v>0.08073334954807751</v>
      </c>
      <c r="CK72" s="9">
        <v>29.72</v>
      </c>
    </row>
    <row r="73" spans="1:89" ht="15">
      <c r="A73" s="89" t="s">
        <v>309</v>
      </c>
      <c r="B73" s="131">
        <v>1232</v>
      </c>
      <c r="C73" s="132" t="s">
        <v>310</v>
      </c>
      <c r="D73" s="140">
        <v>18.774</v>
      </c>
      <c r="E73" s="133">
        <v>2774</v>
      </c>
      <c r="F73" s="133">
        <v>1687</v>
      </c>
      <c r="G73" s="133">
        <v>1087</v>
      </c>
      <c r="H73" s="133">
        <v>3152</v>
      </c>
      <c r="I73" s="133">
        <v>378</v>
      </c>
      <c r="J73" s="134">
        <v>6.2</v>
      </c>
      <c r="K73" s="134">
        <v>68.2</v>
      </c>
      <c r="L73" s="134" t="s">
        <v>514</v>
      </c>
      <c r="M73" s="134" t="s">
        <v>516</v>
      </c>
      <c r="N73" s="212">
        <v>6</v>
      </c>
      <c r="O73" s="134" t="s">
        <v>541</v>
      </c>
      <c r="P73" s="134" t="s">
        <v>518</v>
      </c>
      <c r="Q73" s="33">
        <v>9.26</v>
      </c>
      <c r="R73" s="36">
        <v>9.74</v>
      </c>
      <c r="S73" s="36">
        <v>8.97</v>
      </c>
      <c r="T73" s="36">
        <v>9.5</v>
      </c>
      <c r="U73" s="36">
        <v>9.54</v>
      </c>
      <c r="V73" s="36">
        <v>9.7</v>
      </c>
      <c r="W73" s="36">
        <v>9.22</v>
      </c>
      <c r="X73" s="36">
        <v>9.25</v>
      </c>
      <c r="Y73" s="36">
        <v>9.19</v>
      </c>
      <c r="Z73" s="166">
        <v>8.86</v>
      </c>
      <c r="AA73" s="171">
        <v>9.322999999999999</v>
      </c>
      <c r="AB73" s="42">
        <v>0.2926905836849013</v>
      </c>
      <c r="AC73" s="35">
        <v>2.9</v>
      </c>
      <c r="AD73" s="36">
        <v>3.34</v>
      </c>
      <c r="AE73" s="36">
        <v>2.95</v>
      </c>
      <c r="AF73" s="36">
        <v>3.19</v>
      </c>
      <c r="AG73" s="36">
        <v>3.08</v>
      </c>
      <c r="AH73" s="36">
        <v>3.15</v>
      </c>
      <c r="AI73" s="36">
        <v>3.05</v>
      </c>
      <c r="AJ73" s="36">
        <v>2.89</v>
      </c>
      <c r="AK73" s="36">
        <v>2.98</v>
      </c>
      <c r="AL73" s="166">
        <v>3.01</v>
      </c>
      <c r="AM73" s="171">
        <v>3.054</v>
      </c>
      <c r="AN73" s="42">
        <v>0.1410437284438121</v>
      </c>
      <c r="AO73" s="35">
        <v>3.193103448275862</v>
      </c>
      <c r="AP73" s="36">
        <v>2.9161676646706587</v>
      </c>
      <c r="AQ73" s="36">
        <v>3.040677966101695</v>
      </c>
      <c r="AR73" s="36">
        <v>2.9780564263322886</v>
      </c>
      <c r="AS73" s="36">
        <v>3.097402597402597</v>
      </c>
      <c r="AT73" s="36">
        <v>3.079365079365079</v>
      </c>
      <c r="AU73" s="36">
        <v>3.0229508196721318</v>
      </c>
      <c r="AV73" s="36">
        <v>3.2006920415224913</v>
      </c>
      <c r="AW73" s="36">
        <v>3.0838926174496644</v>
      </c>
      <c r="AX73" s="166">
        <v>2.9435215946843853</v>
      </c>
      <c r="AY73" s="171">
        <v>3.0555830255476852</v>
      </c>
      <c r="AZ73" s="42">
        <v>0.0956708426678437</v>
      </c>
      <c r="BA73" s="35">
        <v>6.51</v>
      </c>
      <c r="BB73" s="37">
        <v>6.04</v>
      </c>
      <c r="BC73" s="37">
        <v>6.28</v>
      </c>
      <c r="BD73" s="37">
        <v>6.31</v>
      </c>
      <c r="BE73" s="37">
        <v>6.07</v>
      </c>
      <c r="BF73" s="37">
        <v>6.53</v>
      </c>
      <c r="BG73" s="37">
        <v>6.6</v>
      </c>
      <c r="BH73" s="37">
        <v>6.24</v>
      </c>
      <c r="BI73" s="36">
        <v>6.24</v>
      </c>
      <c r="BJ73" s="166">
        <v>6.12</v>
      </c>
      <c r="BK73" s="171">
        <v>6.2940000000000005</v>
      </c>
      <c r="BL73" s="42">
        <v>0.19642357858010792</v>
      </c>
      <c r="BM73" s="35">
        <v>2.67</v>
      </c>
      <c r="BN73" s="37">
        <v>2.79</v>
      </c>
      <c r="BO73" s="37">
        <v>2.69</v>
      </c>
      <c r="BP73" s="37">
        <v>2.63</v>
      </c>
      <c r="BQ73" s="37">
        <v>2.55</v>
      </c>
      <c r="BR73" s="37">
        <v>2.82</v>
      </c>
      <c r="BS73" s="37">
        <v>2.75</v>
      </c>
      <c r="BT73" s="37">
        <v>2.64</v>
      </c>
      <c r="BU73" s="36">
        <v>2.48</v>
      </c>
      <c r="BV73" s="166">
        <v>2.41</v>
      </c>
      <c r="BW73" s="171">
        <v>2.6430000000000002</v>
      </c>
      <c r="BX73" s="42">
        <v>0.1320816245946133</v>
      </c>
      <c r="BY73" s="35">
        <v>2.438202247191011</v>
      </c>
      <c r="BZ73" s="36">
        <v>2.164874551971326</v>
      </c>
      <c r="CA73" s="36">
        <v>2.3345724907063197</v>
      </c>
      <c r="CB73" s="36">
        <v>2.3992395437262357</v>
      </c>
      <c r="CC73" s="36">
        <v>2.3803921568627455</v>
      </c>
      <c r="CD73" s="36">
        <v>2.315602836879433</v>
      </c>
      <c r="CE73" s="36">
        <v>2.4</v>
      </c>
      <c r="CF73" s="36">
        <v>2.3636363636363638</v>
      </c>
      <c r="CG73" s="36">
        <v>2.5161290322580645</v>
      </c>
      <c r="CH73" s="166">
        <v>2.5394190871369293</v>
      </c>
      <c r="CI73" s="171">
        <v>2.385206831036843</v>
      </c>
      <c r="CJ73" s="42">
        <v>0.10571956797936229</v>
      </c>
      <c r="CK73" s="9">
        <v>31.97</v>
      </c>
    </row>
    <row r="74" spans="1:89" ht="15">
      <c r="A74" s="89" t="s">
        <v>311</v>
      </c>
      <c r="B74" s="131">
        <v>1234</v>
      </c>
      <c r="C74" s="132" t="s">
        <v>312</v>
      </c>
      <c r="D74" s="140">
        <v>13.821</v>
      </c>
      <c r="E74" s="133">
        <v>2667</v>
      </c>
      <c r="F74" s="133">
        <v>1750</v>
      </c>
      <c r="G74" s="133">
        <v>917</v>
      </c>
      <c r="H74" s="133">
        <v>3633</v>
      </c>
      <c r="I74" s="133">
        <v>966</v>
      </c>
      <c r="J74" s="134">
        <v>6.333333333333333</v>
      </c>
      <c r="K74" s="134">
        <v>70.5</v>
      </c>
      <c r="L74" s="134" t="s">
        <v>514</v>
      </c>
      <c r="M74" s="134" t="s">
        <v>516</v>
      </c>
      <c r="N74" s="212">
        <v>7</v>
      </c>
      <c r="O74" s="134" t="s">
        <v>541</v>
      </c>
      <c r="P74" s="134" t="s">
        <v>518</v>
      </c>
      <c r="Q74" s="33">
        <v>7.46</v>
      </c>
      <c r="R74" s="36">
        <v>7.82</v>
      </c>
      <c r="S74" s="36">
        <v>7.8</v>
      </c>
      <c r="T74" s="36">
        <v>7.35</v>
      </c>
      <c r="U74" s="36">
        <v>7.62</v>
      </c>
      <c r="V74" s="36">
        <v>7.36</v>
      </c>
      <c r="W74" s="36">
        <v>7.7</v>
      </c>
      <c r="X74" s="36">
        <v>7.53</v>
      </c>
      <c r="Y74" s="36">
        <v>7.7</v>
      </c>
      <c r="Z74" s="166">
        <v>7.03</v>
      </c>
      <c r="AA74" s="171">
        <v>7.537000000000001</v>
      </c>
      <c r="AB74" s="42">
        <v>0.2446335127400521</v>
      </c>
      <c r="AC74" s="35">
        <v>3.49</v>
      </c>
      <c r="AD74" s="36">
        <v>3.63</v>
      </c>
      <c r="AE74" s="36">
        <v>3.46</v>
      </c>
      <c r="AF74" s="36">
        <v>3.54</v>
      </c>
      <c r="AG74" s="36">
        <v>3.45</v>
      </c>
      <c r="AH74" s="36">
        <v>3.61</v>
      </c>
      <c r="AI74" s="36">
        <v>3.36</v>
      </c>
      <c r="AJ74" s="36">
        <v>3.54</v>
      </c>
      <c r="AK74" s="36">
        <v>3.4</v>
      </c>
      <c r="AL74" s="166">
        <v>3.59</v>
      </c>
      <c r="AM74" s="171">
        <v>3.5069999999999992</v>
      </c>
      <c r="AN74" s="42">
        <v>0.09043720964787595</v>
      </c>
      <c r="AO74" s="35">
        <v>2.137535816618911</v>
      </c>
      <c r="AP74" s="36">
        <v>2.154269972451791</v>
      </c>
      <c r="AQ74" s="36">
        <v>2.254335260115607</v>
      </c>
      <c r="AR74" s="36">
        <v>2.0762711864406778</v>
      </c>
      <c r="AS74" s="36">
        <v>2.208695652173913</v>
      </c>
      <c r="AT74" s="36">
        <v>2.038781163434903</v>
      </c>
      <c r="AU74" s="36">
        <v>2.291666666666667</v>
      </c>
      <c r="AV74" s="36">
        <v>2.1271186440677967</v>
      </c>
      <c r="AW74" s="36">
        <v>2.264705882352941</v>
      </c>
      <c r="AX74" s="166">
        <v>1.9582172701949863</v>
      </c>
      <c r="AY74" s="171">
        <v>2.1511597514518193</v>
      </c>
      <c r="AZ74" s="42">
        <v>0.1068892405627033</v>
      </c>
      <c r="BA74" s="35">
        <v>4.99</v>
      </c>
      <c r="BB74" s="37">
        <v>5.22</v>
      </c>
      <c r="BC74" s="37">
        <v>5.18</v>
      </c>
      <c r="BD74" s="37">
        <v>5.28</v>
      </c>
      <c r="BE74" s="37">
        <v>4.87</v>
      </c>
      <c r="BF74" s="37">
        <v>5.52</v>
      </c>
      <c r="BG74" s="37">
        <v>4.76</v>
      </c>
      <c r="BH74" s="37">
        <v>4.81</v>
      </c>
      <c r="BI74" s="36">
        <v>5.12</v>
      </c>
      <c r="BJ74" s="166">
        <v>5.25</v>
      </c>
      <c r="BK74" s="171">
        <v>5.1</v>
      </c>
      <c r="BL74" s="42">
        <v>0.23972206128486998</v>
      </c>
      <c r="BM74" s="35">
        <v>2.58</v>
      </c>
      <c r="BN74" s="37">
        <v>2.8</v>
      </c>
      <c r="BO74" s="37">
        <v>2.83</v>
      </c>
      <c r="BP74" s="37">
        <v>2.6</v>
      </c>
      <c r="BQ74" s="37">
        <v>2.67</v>
      </c>
      <c r="BR74" s="37">
        <v>2.67</v>
      </c>
      <c r="BS74" s="37">
        <v>2.81</v>
      </c>
      <c r="BT74" s="37">
        <v>2.73</v>
      </c>
      <c r="BU74" s="36">
        <v>2.75</v>
      </c>
      <c r="BV74" s="166">
        <v>2.64</v>
      </c>
      <c r="BW74" s="171">
        <v>2.7079999999999997</v>
      </c>
      <c r="BX74" s="42">
        <v>0.08916900308465765</v>
      </c>
      <c r="BY74" s="35">
        <v>1.934108527131783</v>
      </c>
      <c r="BZ74" s="36">
        <v>1.8642857142857143</v>
      </c>
      <c r="CA74" s="36">
        <v>1.8303886925795052</v>
      </c>
      <c r="CB74" s="36">
        <v>2.0307692307692307</v>
      </c>
      <c r="CC74" s="36">
        <v>1.8239700374531835</v>
      </c>
      <c r="CD74" s="36">
        <v>2.0674157303370784</v>
      </c>
      <c r="CE74" s="36">
        <v>1.693950177935943</v>
      </c>
      <c r="CF74" s="36">
        <v>1.7619047619047619</v>
      </c>
      <c r="CG74" s="36">
        <v>1.8618181818181818</v>
      </c>
      <c r="CH74" s="166">
        <v>1.9886363636363635</v>
      </c>
      <c r="CI74" s="171">
        <v>1.8857247417851746</v>
      </c>
      <c r="CJ74" s="42">
        <v>0.11878882280831883</v>
      </c>
      <c r="CK74" s="9">
        <v>29.36</v>
      </c>
    </row>
    <row r="75" spans="1:89" ht="15">
      <c r="A75" s="89" t="s">
        <v>313</v>
      </c>
      <c r="B75" s="131">
        <v>1243</v>
      </c>
      <c r="C75" s="132" t="s">
        <v>314</v>
      </c>
      <c r="D75" s="140">
        <v>14.057</v>
      </c>
      <c r="E75" s="133">
        <v>2715</v>
      </c>
      <c r="F75" s="133">
        <v>1706</v>
      </c>
      <c r="G75" s="133">
        <v>1009</v>
      </c>
      <c r="H75" s="133">
        <v>3510</v>
      </c>
      <c r="I75" s="133">
        <v>795</v>
      </c>
      <c r="J75" s="134">
        <v>6.266666666666667</v>
      </c>
      <c r="K75" s="134">
        <v>75.85</v>
      </c>
      <c r="L75" s="134" t="s">
        <v>514</v>
      </c>
      <c r="M75" s="134" t="s">
        <v>516</v>
      </c>
      <c r="N75" s="212">
        <v>2</v>
      </c>
      <c r="O75" s="134" t="s">
        <v>541</v>
      </c>
      <c r="P75" s="134" t="s">
        <v>518</v>
      </c>
      <c r="Q75" s="33">
        <v>8.61</v>
      </c>
      <c r="R75" s="36">
        <v>7.93</v>
      </c>
      <c r="S75" s="36">
        <v>8.63</v>
      </c>
      <c r="T75" s="36">
        <v>7.91</v>
      </c>
      <c r="U75" s="36">
        <v>8.67</v>
      </c>
      <c r="V75" s="36">
        <v>8.23</v>
      </c>
      <c r="W75" s="36">
        <v>8.07</v>
      </c>
      <c r="X75" s="36">
        <v>8.69</v>
      </c>
      <c r="Y75" s="36">
        <v>8.97</v>
      </c>
      <c r="Z75" s="166">
        <v>8.13</v>
      </c>
      <c r="AA75" s="171">
        <v>8.384</v>
      </c>
      <c r="AB75" s="42">
        <v>0.3723857020766476</v>
      </c>
      <c r="AC75" s="35">
        <v>3.05</v>
      </c>
      <c r="AD75" s="36">
        <v>2.8</v>
      </c>
      <c r="AE75" s="36">
        <v>3.06</v>
      </c>
      <c r="AF75" s="36">
        <v>2.78</v>
      </c>
      <c r="AG75" s="36">
        <v>3.03</v>
      </c>
      <c r="AH75" s="36">
        <v>2.89</v>
      </c>
      <c r="AI75" s="36">
        <v>3.11</v>
      </c>
      <c r="AJ75" s="36">
        <v>2.97</v>
      </c>
      <c r="AK75" s="36">
        <v>2.63</v>
      </c>
      <c r="AL75" s="166">
        <v>2.71</v>
      </c>
      <c r="AM75" s="171">
        <v>2.9029999999999996</v>
      </c>
      <c r="AN75" s="42">
        <v>0.16580108564180698</v>
      </c>
      <c r="AO75" s="35">
        <v>2.822950819672131</v>
      </c>
      <c r="AP75" s="36">
        <v>2.8321428571428573</v>
      </c>
      <c r="AQ75" s="36">
        <v>2.820261437908497</v>
      </c>
      <c r="AR75" s="36">
        <v>2.8453237410071943</v>
      </c>
      <c r="AS75" s="36">
        <v>2.8613861386138617</v>
      </c>
      <c r="AT75" s="36">
        <v>2.847750865051903</v>
      </c>
      <c r="AU75" s="36">
        <v>2.594855305466238</v>
      </c>
      <c r="AV75" s="36">
        <v>2.9259259259259256</v>
      </c>
      <c r="AW75" s="36">
        <v>3.4106463878327</v>
      </c>
      <c r="AX75" s="166">
        <v>3.0000000000000004</v>
      </c>
      <c r="AY75" s="171">
        <v>2.8961243478621306</v>
      </c>
      <c r="AZ75" s="42">
        <v>0.20776719526395476</v>
      </c>
      <c r="BA75" s="35">
        <v>5.51</v>
      </c>
      <c r="BB75" s="37">
        <v>5.83</v>
      </c>
      <c r="BC75" s="37">
        <v>5.31</v>
      </c>
      <c r="BD75" s="37">
        <v>5.66</v>
      </c>
      <c r="BE75" s="37">
        <v>5.38</v>
      </c>
      <c r="BF75" s="37">
        <v>5.78</v>
      </c>
      <c r="BG75" s="37">
        <v>6.04</v>
      </c>
      <c r="BH75" s="37">
        <v>5.76</v>
      </c>
      <c r="BI75" s="36">
        <v>5.66</v>
      </c>
      <c r="BJ75" s="166">
        <v>5.74</v>
      </c>
      <c r="BK75" s="171">
        <v>5.667</v>
      </c>
      <c r="BL75" s="42">
        <v>0.2178200072435069</v>
      </c>
      <c r="BM75" s="35">
        <v>2.64</v>
      </c>
      <c r="BN75" s="37">
        <v>2.54</v>
      </c>
      <c r="BO75" s="37">
        <v>2.51</v>
      </c>
      <c r="BP75" s="37">
        <v>2.66</v>
      </c>
      <c r="BQ75" s="37">
        <v>2.8</v>
      </c>
      <c r="BR75" s="37">
        <v>2.75</v>
      </c>
      <c r="BS75" s="37">
        <v>2.59</v>
      </c>
      <c r="BT75" s="37">
        <v>2.81</v>
      </c>
      <c r="BU75" s="36">
        <v>2.69</v>
      </c>
      <c r="BV75" s="166">
        <v>2.68</v>
      </c>
      <c r="BW75" s="171">
        <v>2.667</v>
      </c>
      <c r="BX75" s="42">
        <v>0.10176770935158239</v>
      </c>
      <c r="BY75" s="35">
        <v>2.087121212121212</v>
      </c>
      <c r="BZ75" s="36">
        <v>2.295275590551181</v>
      </c>
      <c r="CA75" s="36">
        <v>2.1155378486055776</v>
      </c>
      <c r="CB75" s="36">
        <v>2.1278195488721803</v>
      </c>
      <c r="CC75" s="36">
        <v>1.9214285714285715</v>
      </c>
      <c r="CD75" s="36">
        <v>2.101818181818182</v>
      </c>
      <c r="CE75" s="36">
        <v>2.3320463320463323</v>
      </c>
      <c r="CF75" s="36">
        <v>2.0498220640569396</v>
      </c>
      <c r="CG75" s="36">
        <v>2.104089219330855</v>
      </c>
      <c r="CH75" s="166">
        <v>2.1417910447761193</v>
      </c>
      <c r="CI75" s="171">
        <v>2.1276749613607153</v>
      </c>
      <c r="CJ75" s="42">
        <v>0.11627187302703787</v>
      </c>
      <c r="CK75" s="9">
        <v>29.26</v>
      </c>
    </row>
    <row r="76" spans="1:89" ht="15">
      <c r="A76" s="89" t="s">
        <v>315</v>
      </c>
      <c r="B76" s="131">
        <v>1247</v>
      </c>
      <c r="C76" s="132" t="s">
        <v>316</v>
      </c>
      <c r="D76" s="140">
        <v>17.959</v>
      </c>
      <c r="E76" s="133">
        <v>2452</v>
      </c>
      <c r="F76" s="133">
        <v>1597</v>
      </c>
      <c r="G76" s="133">
        <v>855</v>
      </c>
      <c r="H76" s="133">
        <v>3034</v>
      </c>
      <c r="I76" s="133">
        <v>582</v>
      </c>
      <c r="J76" s="134">
        <v>6.333333333333333</v>
      </c>
      <c r="K76" s="134">
        <v>69.55</v>
      </c>
      <c r="L76" s="134" t="s">
        <v>447</v>
      </c>
      <c r="M76" s="134" t="s">
        <v>516</v>
      </c>
      <c r="N76" s="212">
        <v>7</v>
      </c>
      <c r="O76" s="134" t="s">
        <v>541</v>
      </c>
      <c r="P76" s="134" t="s">
        <v>518</v>
      </c>
      <c r="Q76" s="33">
        <v>8.86</v>
      </c>
      <c r="R76" s="36">
        <v>9.41</v>
      </c>
      <c r="S76" s="36">
        <v>8.25</v>
      </c>
      <c r="T76" s="36">
        <v>8.48</v>
      </c>
      <c r="U76" s="36">
        <v>8.28</v>
      </c>
      <c r="V76" s="36">
        <v>8.96</v>
      </c>
      <c r="W76" s="36">
        <v>9.33</v>
      </c>
      <c r="X76" s="36">
        <v>8.82</v>
      </c>
      <c r="Y76" s="36">
        <v>9.04</v>
      </c>
      <c r="Z76" s="166">
        <v>9.14</v>
      </c>
      <c r="AA76" s="171">
        <v>8.857000000000001</v>
      </c>
      <c r="AB76" s="42">
        <v>0.4080590915813639</v>
      </c>
      <c r="AC76" s="35">
        <v>3.43</v>
      </c>
      <c r="AD76" s="36">
        <v>3.71</v>
      </c>
      <c r="AE76" s="36">
        <v>3.38</v>
      </c>
      <c r="AF76" s="36">
        <v>3.05</v>
      </c>
      <c r="AG76" s="36">
        <v>3.08</v>
      </c>
      <c r="AH76" s="36">
        <v>3.16</v>
      </c>
      <c r="AI76" s="36">
        <v>3.51</v>
      </c>
      <c r="AJ76" s="36">
        <v>3.18</v>
      </c>
      <c r="AK76" s="36">
        <v>3.56</v>
      </c>
      <c r="AL76" s="166">
        <v>3.45</v>
      </c>
      <c r="AM76" s="171">
        <v>3.351</v>
      </c>
      <c r="AN76" s="42">
        <v>0.22223361081929335</v>
      </c>
      <c r="AO76" s="35">
        <v>2.583090379008746</v>
      </c>
      <c r="AP76" s="36">
        <v>2.536388140161725</v>
      </c>
      <c r="AQ76" s="36">
        <v>2.440828402366864</v>
      </c>
      <c r="AR76" s="36">
        <v>2.7803278688524595</v>
      </c>
      <c r="AS76" s="36">
        <v>2.688311688311688</v>
      </c>
      <c r="AT76" s="36">
        <v>2.8354430379746836</v>
      </c>
      <c r="AU76" s="36">
        <v>2.6581196581196584</v>
      </c>
      <c r="AV76" s="36">
        <v>2.7735849056603774</v>
      </c>
      <c r="AW76" s="36">
        <v>2.5393258426966288</v>
      </c>
      <c r="AX76" s="166">
        <v>2.6492753623188405</v>
      </c>
      <c r="AY76" s="171">
        <v>2.6484695285471673</v>
      </c>
      <c r="AZ76" s="42">
        <v>0.1254080438004341</v>
      </c>
      <c r="BA76" s="35">
        <v>6.05</v>
      </c>
      <c r="BB76" s="37">
        <v>6.06</v>
      </c>
      <c r="BC76" s="37">
        <v>6.04</v>
      </c>
      <c r="BD76" s="37">
        <v>5.91</v>
      </c>
      <c r="BE76" s="37">
        <v>6.21</v>
      </c>
      <c r="BF76" s="37">
        <v>6.29</v>
      </c>
      <c r="BG76" s="37">
        <v>6.04</v>
      </c>
      <c r="BH76" s="37">
        <v>6.25</v>
      </c>
      <c r="BI76" s="36">
        <v>5.99</v>
      </c>
      <c r="BJ76" s="166">
        <v>6.12</v>
      </c>
      <c r="BK76" s="171">
        <v>6.096</v>
      </c>
      <c r="BL76" s="42">
        <v>0.12038826077876412</v>
      </c>
      <c r="BM76" s="35">
        <v>2.57</v>
      </c>
      <c r="BN76" s="37">
        <v>2.61</v>
      </c>
      <c r="BO76" s="37">
        <v>2.6</v>
      </c>
      <c r="BP76" s="37">
        <v>2.71</v>
      </c>
      <c r="BQ76" s="37">
        <v>2.48</v>
      </c>
      <c r="BR76" s="37">
        <v>2.56</v>
      </c>
      <c r="BS76" s="37">
        <v>2.62</v>
      </c>
      <c r="BT76" s="37">
        <v>2.61</v>
      </c>
      <c r="BU76" s="36">
        <v>2.64</v>
      </c>
      <c r="BV76" s="166">
        <v>2.7</v>
      </c>
      <c r="BW76" s="171">
        <v>2.61</v>
      </c>
      <c r="BX76" s="42">
        <v>0.06683312551922212</v>
      </c>
      <c r="BY76" s="35">
        <v>2.3540856031128405</v>
      </c>
      <c r="BZ76" s="36">
        <v>2.32183908045977</v>
      </c>
      <c r="CA76" s="36">
        <v>2.323076923076923</v>
      </c>
      <c r="CB76" s="36">
        <v>2.180811808118081</v>
      </c>
      <c r="CC76" s="36">
        <v>2.504032258064516</v>
      </c>
      <c r="CD76" s="36">
        <v>2.45703125</v>
      </c>
      <c r="CE76" s="36">
        <v>2.3053435114503817</v>
      </c>
      <c r="CF76" s="36">
        <v>2.3946360153256707</v>
      </c>
      <c r="CG76" s="36">
        <v>2.268939393939394</v>
      </c>
      <c r="CH76" s="166">
        <v>2.2666666666666666</v>
      </c>
      <c r="CI76" s="171">
        <v>2.3376462510214244</v>
      </c>
      <c r="CJ76" s="42">
        <v>0.09505351818918685</v>
      </c>
      <c r="CK76" s="9">
        <v>35.43</v>
      </c>
    </row>
    <row r="77" spans="1:89" ht="15">
      <c r="A77" s="89" t="s">
        <v>317</v>
      </c>
      <c r="B77" s="131">
        <v>1248</v>
      </c>
      <c r="C77" s="132" t="s">
        <v>318</v>
      </c>
      <c r="D77" s="140">
        <v>15.903</v>
      </c>
      <c r="E77" s="133">
        <v>2926</v>
      </c>
      <c r="F77" s="133">
        <v>1785</v>
      </c>
      <c r="G77" s="133">
        <v>1141</v>
      </c>
      <c r="H77" s="133">
        <v>3260</v>
      </c>
      <c r="I77" s="133">
        <v>334</v>
      </c>
      <c r="J77" s="134">
        <v>6.266666666666667</v>
      </c>
      <c r="K77" s="134">
        <v>70.5</v>
      </c>
      <c r="L77" s="134" t="s">
        <v>515</v>
      </c>
      <c r="M77" s="134" t="s">
        <v>516</v>
      </c>
      <c r="N77" s="212">
        <v>7</v>
      </c>
      <c r="O77" s="134" t="s">
        <v>541</v>
      </c>
      <c r="P77" s="134" t="s">
        <v>518</v>
      </c>
      <c r="Q77" s="33">
        <v>8.55</v>
      </c>
      <c r="R77" s="36">
        <v>8.13</v>
      </c>
      <c r="S77" s="36">
        <v>8.01</v>
      </c>
      <c r="T77" s="36">
        <v>8.37</v>
      </c>
      <c r="U77" s="36">
        <v>7.93</v>
      </c>
      <c r="V77" s="36">
        <v>8.37</v>
      </c>
      <c r="W77" s="36">
        <v>8.2</v>
      </c>
      <c r="X77" s="36">
        <v>8.11</v>
      </c>
      <c r="Y77" s="36">
        <v>8.01</v>
      </c>
      <c r="Z77" s="166">
        <v>8.28</v>
      </c>
      <c r="AA77" s="171">
        <v>8.196</v>
      </c>
      <c r="AB77" s="42">
        <v>0.19568682462891807</v>
      </c>
      <c r="AC77" s="35">
        <v>3.23</v>
      </c>
      <c r="AD77" s="36">
        <v>3.22</v>
      </c>
      <c r="AE77" s="36">
        <v>3.31</v>
      </c>
      <c r="AF77" s="36">
        <v>3.36</v>
      </c>
      <c r="AG77" s="36">
        <v>3.32</v>
      </c>
      <c r="AH77" s="36">
        <v>3.54</v>
      </c>
      <c r="AI77" s="36">
        <v>3.5</v>
      </c>
      <c r="AJ77" s="36">
        <v>3.37</v>
      </c>
      <c r="AK77" s="36">
        <v>3.17</v>
      </c>
      <c r="AL77" s="166">
        <v>3.06</v>
      </c>
      <c r="AM77" s="171">
        <v>3.308</v>
      </c>
      <c r="AN77" s="42">
        <v>0.14596803303006758</v>
      </c>
      <c r="AO77" s="35">
        <v>2.647058823529412</v>
      </c>
      <c r="AP77" s="36">
        <v>2.5248447204968945</v>
      </c>
      <c r="AQ77" s="36">
        <v>2.419939577039275</v>
      </c>
      <c r="AR77" s="36">
        <v>2.4910714285714284</v>
      </c>
      <c r="AS77" s="36">
        <v>2.38855421686747</v>
      </c>
      <c r="AT77" s="36">
        <v>2.364406779661017</v>
      </c>
      <c r="AU77" s="36">
        <v>2.3428571428571425</v>
      </c>
      <c r="AV77" s="36">
        <v>2.406528189910979</v>
      </c>
      <c r="AW77" s="36">
        <v>2.526813880126183</v>
      </c>
      <c r="AX77" s="166">
        <v>2.705882352941176</v>
      </c>
      <c r="AY77" s="171">
        <v>2.481795711200098</v>
      </c>
      <c r="AZ77" s="42">
        <v>0.12145509245624228</v>
      </c>
      <c r="BA77" s="35">
        <v>5.42</v>
      </c>
      <c r="BB77" s="37">
        <v>4.95</v>
      </c>
      <c r="BC77" s="37">
        <v>5.17</v>
      </c>
      <c r="BD77" s="37">
        <v>5.5</v>
      </c>
      <c r="BE77" s="37">
        <v>4.84</v>
      </c>
      <c r="BF77" s="37">
        <v>5.31</v>
      </c>
      <c r="BG77" s="37">
        <v>5.2</v>
      </c>
      <c r="BH77" s="37">
        <v>5.26</v>
      </c>
      <c r="BI77" s="36">
        <v>5.18</v>
      </c>
      <c r="BJ77" s="166">
        <v>5.27</v>
      </c>
      <c r="BK77" s="171">
        <v>5.209999999999999</v>
      </c>
      <c r="BL77" s="42">
        <v>0.19759667113707188</v>
      </c>
      <c r="BM77" s="35">
        <v>2.91</v>
      </c>
      <c r="BN77" s="37">
        <v>3.06</v>
      </c>
      <c r="BO77" s="37">
        <v>2.75</v>
      </c>
      <c r="BP77" s="37">
        <v>2.85</v>
      </c>
      <c r="BQ77" s="37">
        <v>2.79</v>
      </c>
      <c r="BR77" s="37">
        <v>2.81</v>
      </c>
      <c r="BS77" s="37">
        <v>2.78</v>
      </c>
      <c r="BT77" s="37">
        <v>2.88</v>
      </c>
      <c r="BU77" s="36">
        <v>2.72</v>
      </c>
      <c r="BV77" s="166">
        <v>2.79</v>
      </c>
      <c r="BW77" s="171">
        <v>2.8339999999999996</v>
      </c>
      <c r="BX77" s="42">
        <v>0.09811557810393082</v>
      </c>
      <c r="BY77" s="35">
        <v>1.8625429553264603</v>
      </c>
      <c r="BZ77" s="36">
        <v>1.6176470588235294</v>
      </c>
      <c r="CA77" s="36">
        <v>1.88</v>
      </c>
      <c r="CB77" s="36">
        <v>1.9298245614035088</v>
      </c>
      <c r="CC77" s="36">
        <v>1.7347670250896057</v>
      </c>
      <c r="CD77" s="36">
        <v>1.889679715302491</v>
      </c>
      <c r="CE77" s="36">
        <v>1.8705035971223023</v>
      </c>
      <c r="CF77" s="36">
        <v>1.8263888888888888</v>
      </c>
      <c r="CG77" s="36">
        <v>1.904411764705882</v>
      </c>
      <c r="CH77" s="166">
        <v>1.8888888888888886</v>
      </c>
      <c r="CI77" s="171">
        <v>1.840465445555156</v>
      </c>
      <c r="CJ77" s="42">
        <v>0.09475822128729092</v>
      </c>
      <c r="CK77" s="9">
        <v>31.07</v>
      </c>
    </row>
    <row r="78" spans="1:89" ht="15">
      <c r="A78" s="89" t="s">
        <v>319</v>
      </c>
      <c r="B78" s="131">
        <v>1251</v>
      </c>
      <c r="C78" s="132" t="s">
        <v>320</v>
      </c>
      <c r="D78" s="140">
        <v>12.955</v>
      </c>
      <c r="E78" s="133">
        <v>2515</v>
      </c>
      <c r="F78" s="133">
        <v>1642</v>
      </c>
      <c r="G78" s="133">
        <v>873</v>
      </c>
      <c r="H78" s="133">
        <v>2972</v>
      </c>
      <c r="I78" s="133">
        <v>457</v>
      </c>
      <c r="J78" s="134">
        <v>6.333333333333333</v>
      </c>
      <c r="K78" s="134">
        <v>70.4</v>
      </c>
      <c r="L78" s="134" t="s">
        <v>515</v>
      </c>
      <c r="M78" s="134" t="s">
        <v>516</v>
      </c>
      <c r="N78" s="212">
        <v>7</v>
      </c>
      <c r="O78" s="134" t="s">
        <v>541</v>
      </c>
      <c r="P78" s="134" t="s">
        <v>518</v>
      </c>
      <c r="Q78" s="33">
        <v>9.1</v>
      </c>
      <c r="R78" s="36">
        <v>8.86</v>
      </c>
      <c r="S78" s="36">
        <v>8.43</v>
      </c>
      <c r="T78" s="36">
        <v>9.01</v>
      </c>
      <c r="U78" s="36">
        <v>9.19</v>
      </c>
      <c r="V78" s="36">
        <v>9.1</v>
      </c>
      <c r="W78" s="36">
        <v>8.87</v>
      </c>
      <c r="X78" s="36">
        <v>8.86</v>
      </c>
      <c r="Y78" s="36">
        <v>8.44</v>
      </c>
      <c r="Z78" s="166">
        <v>9.45</v>
      </c>
      <c r="AA78" s="171">
        <v>8.931</v>
      </c>
      <c r="AB78" s="42">
        <v>0.3172258221239885</v>
      </c>
      <c r="AC78" s="35">
        <v>2.5</v>
      </c>
      <c r="AD78" s="36">
        <v>2.9</v>
      </c>
      <c r="AE78" s="36">
        <v>2.8</v>
      </c>
      <c r="AF78" s="36">
        <v>3.12</v>
      </c>
      <c r="AG78" s="36">
        <v>2.66</v>
      </c>
      <c r="AH78" s="36">
        <v>2.9</v>
      </c>
      <c r="AI78" s="36">
        <v>2.98</v>
      </c>
      <c r="AJ78" s="36">
        <v>2.88</v>
      </c>
      <c r="AK78" s="36">
        <v>2.64</v>
      </c>
      <c r="AL78" s="166">
        <v>2.76</v>
      </c>
      <c r="AM78" s="171">
        <v>2.814</v>
      </c>
      <c r="AN78" s="42">
        <v>0.18136519327956477</v>
      </c>
      <c r="AO78" s="35">
        <v>3.6399999999999997</v>
      </c>
      <c r="AP78" s="36">
        <v>3.0551724137931036</v>
      </c>
      <c r="AQ78" s="36">
        <v>3.0107142857142857</v>
      </c>
      <c r="AR78" s="36">
        <v>2.8878205128205128</v>
      </c>
      <c r="AS78" s="36">
        <v>3.4548872180451125</v>
      </c>
      <c r="AT78" s="36">
        <v>3.1379310344827585</v>
      </c>
      <c r="AU78" s="36">
        <v>2.9765100671140936</v>
      </c>
      <c r="AV78" s="36">
        <v>3.076388888888889</v>
      </c>
      <c r="AW78" s="36">
        <v>3.196969696969697</v>
      </c>
      <c r="AX78" s="166">
        <v>3.4239130434782608</v>
      </c>
      <c r="AY78" s="171">
        <v>3.1860307161306713</v>
      </c>
      <c r="AZ78" s="42">
        <v>0.24269378871494898</v>
      </c>
      <c r="BA78" s="35">
        <v>6.32</v>
      </c>
      <c r="BB78" s="37">
        <v>6.4</v>
      </c>
      <c r="BC78" s="37">
        <v>5.37</v>
      </c>
      <c r="BD78" s="37">
        <v>6.2</v>
      </c>
      <c r="BE78" s="37">
        <v>5.88</v>
      </c>
      <c r="BF78" s="37">
        <v>6.49</v>
      </c>
      <c r="BG78" s="37">
        <v>6.22</v>
      </c>
      <c r="BH78" s="37">
        <v>6.32</v>
      </c>
      <c r="BI78" s="36">
        <v>6.31</v>
      </c>
      <c r="BJ78" s="166">
        <v>6.14</v>
      </c>
      <c r="BK78" s="171">
        <v>6.165</v>
      </c>
      <c r="BL78" s="42">
        <v>0.3245595305778148</v>
      </c>
      <c r="BM78" s="35">
        <v>2.44</v>
      </c>
      <c r="BN78" s="37">
        <v>2.38</v>
      </c>
      <c r="BO78" s="37">
        <v>2.25</v>
      </c>
      <c r="BP78" s="37">
        <v>2.29</v>
      </c>
      <c r="BQ78" s="37">
        <v>2.43</v>
      </c>
      <c r="BR78" s="37">
        <v>2.38</v>
      </c>
      <c r="BS78" s="37">
        <v>2.33</v>
      </c>
      <c r="BT78" s="37">
        <v>2.33</v>
      </c>
      <c r="BU78" s="36">
        <v>2.39</v>
      </c>
      <c r="BV78" s="166">
        <v>2.41</v>
      </c>
      <c r="BW78" s="171">
        <v>2.363</v>
      </c>
      <c r="BX78" s="42">
        <v>0.06165315167216751</v>
      </c>
      <c r="BY78" s="35">
        <v>2.5901639344262297</v>
      </c>
      <c r="BZ78" s="36">
        <v>2.689075630252101</v>
      </c>
      <c r="CA78" s="36">
        <v>2.3866666666666667</v>
      </c>
      <c r="CB78" s="36">
        <v>2.7074235807860263</v>
      </c>
      <c r="CC78" s="36">
        <v>2.4197530864197527</v>
      </c>
      <c r="CD78" s="36">
        <v>2.726890756302521</v>
      </c>
      <c r="CE78" s="36">
        <v>2.669527896995708</v>
      </c>
      <c r="CF78" s="36">
        <v>2.7124463519313307</v>
      </c>
      <c r="CG78" s="36">
        <v>2.6401673640167362</v>
      </c>
      <c r="CH78" s="166">
        <v>2.5477178423236513</v>
      </c>
      <c r="CI78" s="171">
        <v>2.6089833110120724</v>
      </c>
      <c r="CJ78" s="42">
        <v>0.12233402347683868</v>
      </c>
      <c r="CK78" s="9">
        <v>26.7</v>
      </c>
    </row>
    <row r="79" spans="1:89" ht="15">
      <c r="A79" s="89" t="s">
        <v>321</v>
      </c>
      <c r="B79" s="131">
        <v>1255</v>
      </c>
      <c r="C79" s="132" t="s">
        <v>322</v>
      </c>
      <c r="D79" s="140">
        <v>14.45</v>
      </c>
      <c r="E79" s="133">
        <v>2943</v>
      </c>
      <c r="F79" s="133">
        <v>1864</v>
      </c>
      <c r="G79" s="133">
        <v>1079</v>
      </c>
      <c r="H79" s="133">
        <v>3456</v>
      </c>
      <c r="I79" s="133">
        <v>513</v>
      </c>
      <c r="J79" s="134">
        <v>6.333333333333333</v>
      </c>
      <c r="K79" s="134">
        <v>70.45</v>
      </c>
      <c r="L79" s="134" t="s">
        <v>515</v>
      </c>
      <c r="M79" s="134" t="s">
        <v>516</v>
      </c>
      <c r="N79" s="212">
        <v>7</v>
      </c>
      <c r="O79" s="134" t="s">
        <v>541</v>
      </c>
      <c r="P79" s="134" t="s">
        <v>518</v>
      </c>
      <c r="Q79" s="33">
        <v>8.23</v>
      </c>
      <c r="R79" s="36">
        <v>8.02</v>
      </c>
      <c r="S79" s="36">
        <v>7.36</v>
      </c>
      <c r="T79" s="36">
        <v>8.15</v>
      </c>
      <c r="U79" s="36">
        <v>7.93</v>
      </c>
      <c r="V79" s="36">
        <v>8.01</v>
      </c>
      <c r="W79" s="36">
        <v>7.93</v>
      </c>
      <c r="X79" s="36">
        <v>8.45</v>
      </c>
      <c r="Y79" s="36">
        <v>8.38</v>
      </c>
      <c r="Z79" s="166">
        <v>7.46</v>
      </c>
      <c r="AA79" s="171">
        <v>7.991999999999999</v>
      </c>
      <c r="AB79" s="42">
        <v>0.3548332941913735</v>
      </c>
      <c r="AC79" s="35">
        <v>3.93</v>
      </c>
      <c r="AD79" s="36">
        <v>3.47</v>
      </c>
      <c r="AE79" s="36">
        <v>3.75</v>
      </c>
      <c r="AF79" s="36">
        <v>3.87</v>
      </c>
      <c r="AG79" s="36">
        <v>3.55</v>
      </c>
      <c r="AH79" s="36">
        <v>3.9</v>
      </c>
      <c r="AI79" s="36">
        <v>3.68</v>
      </c>
      <c r="AJ79" s="36">
        <v>3.9</v>
      </c>
      <c r="AK79" s="36">
        <v>3.81</v>
      </c>
      <c r="AL79" s="166">
        <v>3.45</v>
      </c>
      <c r="AM79" s="171">
        <v>3.7310000000000003</v>
      </c>
      <c r="AN79" s="42">
        <v>0.18411650900688767</v>
      </c>
      <c r="AO79" s="35">
        <v>2.094147582697201</v>
      </c>
      <c r="AP79" s="36">
        <v>2.311239193083573</v>
      </c>
      <c r="AQ79" s="36">
        <v>1.9626666666666668</v>
      </c>
      <c r="AR79" s="36">
        <v>2.1059431524547803</v>
      </c>
      <c r="AS79" s="36">
        <v>2.2338028169014086</v>
      </c>
      <c r="AT79" s="36">
        <v>2.0538461538461537</v>
      </c>
      <c r="AU79" s="36">
        <v>2.1548913043478257</v>
      </c>
      <c r="AV79" s="36">
        <v>2.1666666666666665</v>
      </c>
      <c r="AW79" s="36">
        <v>2.1994750656167983</v>
      </c>
      <c r="AX79" s="166">
        <v>2.1623188405797102</v>
      </c>
      <c r="AY79" s="171">
        <v>2.1444997442860787</v>
      </c>
      <c r="AZ79" s="42">
        <v>0.09719370018839696</v>
      </c>
      <c r="BA79" s="35">
        <v>5.23</v>
      </c>
      <c r="BB79" s="37">
        <v>5.55</v>
      </c>
      <c r="BC79" s="37">
        <v>4.84</v>
      </c>
      <c r="BD79" s="37">
        <v>4.96</v>
      </c>
      <c r="BE79" s="37">
        <v>5.02</v>
      </c>
      <c r="BF79" s="37">
        <v>5.02</v>
      </c>
      <c r="BG79" s="37">
        <v>4.85</v>
      </c>
      <c r="BH79" s="37">
        <v>5.12</v>
      </c>
      <c r="BI79" s="36">
        <v>5.4</v>
      </c>
      <c r="BJ79" s="166">
        <v>5.09</v>
      </c>
      <c r="BK79" s="171">
        <v>5.108</v>
      </c>
      <c r="BL79" s="42">
        <v>0.22894929084359714</v>
      </c>
      <c r="BM79" s="35">
        <v>2.72</v>
      </c>
      <c r="BN79" s="37">
        <v>2.82</v>
      </c>
      <c r="BO79" s="37">
        <v>2.94</v>
      </c>
      <c r="BP79" s="37">
        <v>2.83</v>
      </c>
      <c r="BQ79" s="37">
        <v>2.88</v>
      </c>
      <c r="BR79" s="37">
        <v>2.83</v>
      </c>
      <c r="BS79" s="37">
        <v>2.66</v>
      </c>
      <c r="BT79" s="37">
        <v>2.78</v>
      </c>
      <c r="BU79" s="36">
        <v>2.84</v>
      </c>
      <c r="BV79" s="166">
        <v>2.79</v>
      </c>
      <c r="BW79" s="171">
        <v>2.809</v>
      </c>
      <c r="BX79" s="42">
        <v>0.07852105167120145</v>
      </c>
      <c r="BY79" s="35">
        <v>1.9227941176470589</v>
      </c>
      <c r="BZ79" s="36">
        <v>1.9680851063829787</v>
      </c>
      <c r="CA79" s="36">
        <v>1.6462585034013606</v>
      </c>
      <c r="CB79" s="36">
        <v>1.7526501766784452</v>
      </c>
      <c r="CC79" s="36">
        <v>1.7430555555555556</v>
      </c>
      <c r="CD79" s="36">
        <v>1.7738515901060068</v>
      </c>
      <c r="CE79" s="36">
        <v>1.8233082706766914</v>
      </c>
      <c r="CF79" s="36">
        <v>1.841726618705036</v>
      </c>
      <c r="CG79" s="36">
        <v>1.9014084507042255</v>
      </c>
      <c r="CH79" s="166">
        <v>1.8243727598566308</v>
      </c>
      <c r="CI79" s="171">
        <v>1.8197511149713985</v>
      </c>
      <c r="CJ79" s="42">
        <v>0.09568285984680708</v>
      </c>
      <c r="CK79" s="9">
        <v>32.25</v>
      </c>
    </row>
    <row r="80" spans="1:89" ht="15">
      <c r="A80" s="89" t="s">
        <v>323</v>
      </c>
      <c r="B80" s="131">
        <v>1256</v>
      </c>
      <c r="C80" s="132" t="s">
        <v>324</v>
      </c>
      <c r="D80" s="140">
        <v>15.708</v>
      </c>
      <c r="E80" s="133">
        <v>2242</v>
      </c>
      <c r="F80" s="133">
        <v>1647</v>
      </c>
      <c r="G80" s="133">
        <v>595</v>
      </c>
      <c r="H80" s="133">
        <v>3404</v>
      </c>
      <c r="I80" s="133">
        <v>1162</v>
      </c>
      <c r="J80" s="134">
        <v>6.333333333333333</v>
      </c>
      <c r="K80" s="134">
        <v>67.35</v>
      </c>
      <c r="L80" s="134" t="s">
        <v>515</v>
      </c>
      <c r="M80" s="134" t="s">
        <v>516</v>
      </c>
      <c r="N80" s="212">
        <v>7</v>
      </c>
      <c r="O80" s="134" t="s">
        <v>541</v>
      </c>
      <c r="P80" s="134" t="s">
        <v>518</v>
      </c>
      <c r="Q80" s="33">
        <v>9.06</v>
      </c>
      <c r="R80" s="36">
        <v>8.56</v>
      </c>
      <c r="S80" s="36">
        <v>9.07</v>
      </c>
      <c r="T80" s="36">
        <v>8.09</v>
      </c>
      <c r="U80" s="36">
        <v>8.8</v>
      </c>
      <c r="V80" s="36">
        <v>8.87</v>
      </c>
      <c r="W80" s="36">
        <v>8.91</v>
      </c>
      <c r="X80" s="36">
        <v>9.02</v>
      </c>
      <c r="Y80" s="36">
        <v>8.51</v>
      </c>
      <c r="Z80" s="166">
        <v>8.9</v>
      </c>
      <c r="AA80" s="171">
        <v>8.779</v>
      </c>
      <c r="AB80" s="42">
        <v>0.3086331875292226</v>
      </c>
      <c r="AC80" s="35">
        <v>2.91</v>
      </c>
      <c r="AD80" s="36">
        <v>2.75</v>
      </c>
      <c r="AE80" s="36">
        <v>2.8</v>
      </c>
      <c r="AF80" s="36">
        <v>2.63</v>
      </c>
      <c r="AG80" s="36">
        <v>2.75</v>
      </c>
      <c r="AH80" s="36">
        <v>2.77</v>
      </c>
      <c r="AI80" s="36">
        <v>2.94</v>
      </c>
      <c r="AJ80" s="36">
        <v>2.6</v>
      </c>
      <c r="AK80" s="36">
        <v>2.5</v>
      </c>
      <c r="AL80" s="166">
        <v>2.57</v>
      </c>
      <c r="AM80" s="171">
        <v>2.7220000000000004</v>
      </c>
      <c r="AN80" s="42">
        <v>0.1447449864800471</v>
      </c>
      <c r="AO80" s="35">
        <v>3.11340206185567</v>
      </c>
      <c r="AP80" s="36">
        <v>3.112727272727273</v>
      </c>
      <c r="AQ80" s="36">
        <v>3.2392857142857148</v>
      </c>
      <c r="AR80" s="36">
        <v>3.076045627376426</v>
      </c>
      <c r="AS80" s="36">
        <v>3.2</v>
      </c>
      <c r="AT80" s="36">
        <v>3.2021660649819492</v>
      </c>
      <c r="AU80" s="36">
        <v>3.0306122448979593</v>
      </c>
      <c r="AV80" s="36">
        <v>3.469230769230769</v>
      </c>
      <c r="AW80" s="36">
        <v>3.404</v>
      </c>
      <c r="AX80" s="166">
        <v>3.4630350194552535</v>
      </c>
      <c r="AY80" s="171">
        <v>3.2310504774811015</v>
      </c>
      <c r="AZ80" s="42">
        <v>0.16137189487994177</v>
      </c>
      <c r="BA80" s="35">
        <v>6.03</v>
      </c>
      <c r="BB80" s="37">
        <v>6.02</v>
      </c>
      <c r="BC80" s="37">
        <v>5.75</v>
      </c>
      <c r="BD80" s="37">
        <v>5.22</v>
      </c>
      <c r="BE80" s="37">
        <v>5.67</v>
      </c>
      <c r="BF80" s="37">
        <v>5.66</v>
      </c>
      <c r="BG80" s="37">
        <v>5.73</v>
      </c>
      <c r="BH80" s="37">
        <v>5.74</v>
      </c>
      <c r="BI80" s="36">
        <v>5.59</v>
      </c>
      <c r="BJ80" s="166">
        <v>5.83</v>
      </c>
      <c r="BK80" s="171">
        <v>5.723999999999999</v>
      </c>
      <c r="BL80" s="42">
        <v>0.22911423642660583</v>
      </c>
      <c r="BM80" s="35">
        <v>2.24</v>
      </c>
      <c r="BN80" s="37">
        <v>2.46</v>
      </c>
      <c r="BO80" s="37">
        <v>2.44</v>
      </c>
      <c r="BP80" s="37">
        <v>2.29</v>
      </c>
      <c r="BQ80" s="37">
        <v>2.39</v>
      </c>
      <c r="BR80" s="37">
        <v>2.38</v>
      </c>
      <c r="BS80" s="37">
        <v>2.42</v>
      </c>
      <c r="BT80" s="37">
        <v>2.39</v>
      </c>
      <c r="BU80" s="36">
        <v>2.58</v>
      </c>
      <c r="BV80" s="166">
        <v>2.4</v>
      </c>
      <c r="BW80" s="171">
        <v>2.3989999999999996</v>
      </c>
      <c r="BX80" s="42">
        <v>0.09206881484340426</v>
      </c>
      <c r="BY80" s="35">
        <v>2.6919642857142856</v>
      </c>
      <c r="BZ80" s="36">
        <v>2.447154471544715</v>
      </c>
      <c r="CA80" s="36">
        <v>2.3565573770491803</v>
      </c>
      <c r="CB80" s="36">
        <v>2.279475982532751</v>
      </c>
      <c r="CC80" s="36">
        <v>2.3723849372384938</v>
      </c>
      <c r="CD80" s="36">
        <v>2.3781512605042017</v>
      </c>
      <c r="CE80" s="36">
        <v>2.3677685950413228</v>
      </c>
      <c r="CF80" s="36">
        <v>2.401673640167364</v>
      </c>
      <c r="CG80" s="36">
        <v>2.1666666666666665</v>
      </c>
      <c r="CH80" s="166">
        <v>2.4291666666666667</v>
      </c>
      <c r="CI80" s="171">
        <v>2.389096388312565</v>
      </c>
      <c r="CJ80" s="42">
        <v>0.1334448965141591</v>
      </c>
      <c r="CK80" s="9">
        <v>29.27</v>
      </c>
    </row>
    <row r="81" spans="1:89" ht="15">
      <c r="A81" s="89" t="s">
        <v>325</v>
      </c>
      <c r="B81" s="131">
        <v>1258</v>
      </c>
      <c r="C81" s="132" t="s">
        <v>326</v>
      </c>
      <c r="D81" s="140">
        <v>18.657</v>
      </c>
      <c r="E81" s="133">
        <v>2249</v>
      </c>
      <c r="F81" s="133">
        <v>1492</v>
      </c>
      <c r="G81" s="133">
        <v>757</v>
      </c>
      <c r="H81" s="133">
        <v>3170</v>
      </c>
      <c r="I81" s="133">
        <v>921</v>
      </c>
      <c r="J81" s="134">
        <v>6.266666666666667</v>
      </c>
      <c r="K81" s="134">
        <v>68.15</v>
      </c>
      <c r="L81" s="134" t="s">
        <v>514</v>
      </c>
      <c r="M81" s="134" t="s">
        <v>516</v>
      </c>
      <c r="N81" s="212">
        <v>7</v>
      </c>
      <c r="O81" s="134" t="s">
        <v>541</v>
      </c>
      <c r="P81" s="134" t="s">
        <v>518</v>
      </c>
      <c r="Q81" s="33">
        <v>10.1</v>
      </c>
      <c r="R81" s="36">
        <v>10.52</v>
      </c>
      <c r="S81" s="36">
        <v>10.6</v>
      </c>
      <c r="T81" s="36">
        <v>9.58</v>
      </c>
      <c r="U81" s="36">
        <v>11.54</v>
      </c>
      <c r="V81" s="36">
        <v>10.64</v>
      </c>
      <c r="W81" s="36">
        <v>10.54</v>
      </c>
      <c r="X81" s="36">
        <v>10.29</v>
      </c>
      <c r="Y81" s="36">
        <v>10.21</v>
      </c>
      <c r="Z81" s="166">
        <v>10</v>
      </c>
      <c r="AA81" s="171">
        <v>10.402000000000001</v>
      </c>
      <c r="AB81" s="42">
        <v>0.5165870906460917</v>
      </c>
      <c r="AC81" s="35">
        <v>3.71</v>
      </c>
      <c r="AD81" s="36">
        <v>3.73</v>
      </c>
      <c r="AE81" s="36">
        <v>3.82</v>
      </c>
      <c r="AF81" s="36">
        <v>3.61</v>
      </c>
      <c r="AG81" s="36">
        <v>3.35</v>
      </c>
      <c r="AH81" s="36">
        <v>3.66</v>
      </c>
      <c r="AI81" s="36">
        <v>3.2</v>
      </c>
      <c r="AJ81" s="36">
        <v>3.63</v>
      </c>
      <c r="AK81" s="36">
        <v>3.66</v>
      </c>
      <c r="AL81" s="166">
        <v>3.52</v>
      </c>
      <c r="AM81" s="171">
        <v>3.589</v>
      </c>
      <c r="AN81" s="42">
        <v>0.18657438194993287</v>
      </c>
      <c r="AO81" s="35">
        <v>2.7223719676549862</v>
      </c>
      <c r="AP81" s="36">
        <v>2.8203753351206435</v>
      </c>
      <c r="AQ81" s="36">
        <v>2.774869109947644</v>
      </c>
      <c r="AR81" s="36">
        <v>2.6537396121883656</v>
      </c>
      <c r="AS81" s="36">
        <v>3.444776119402985</v>
      </c>
      <c r="AT81" s="36">
        <v>2.907103825136612</v>
      </c>
      <c r="AU81" s="36">
        <v>3.2937499999999997</v>
      </c>
      <c r="AV81" s="36">
        <v>2.8347107438016526</v>
      </c>
      <c r="AW81" s="36">
        <v>2.789617486338798</v>
      </c>
      <c r="AX81" s="166">
        <v>2.840909090909091</v>
      </c>
      <c r="AY81" s="171">
        <v>2.9082223290500773</v>
      </c>
      <c r="AZ81" s="42">
        <v>0.25502220499615597</v>
      </c>
      <c r="BA81" s="35">
        <v>7.2</v>
      </c>
      <c r="BB81" s="37">
        <v>6.62</v>
      </c>
      <c r="BC81" s="37">
        <v>7.02</v>
      </c>
      <c r="BD81" s="37">
        <v>6.81</v>
      </c>
      <c r="BE81" s="37">
        <v>6.73</v>
      </c>
      <c r="BF81" s="37">
        <v>6.66</v>
      </c>
      <c r="BG81" s="37">
        <v>6.81</v>
      </c>
      <c r="BH81" s="37">
        <v>7.15</v>
      </c>
      <c r="BI81" s="36">
        <v>6.78</v>
      </c>
      <c r="BJ81" s="166">
        <v>7.03</v>
      </c>
      <c r="BK81" s="171">
        <v>6.8809999999999985</v>
      </c>
      <c r="BL81" s="42">
        <v>0.20431185313965713</v>
      </c>
      <c r="BM81" s="35">
        <v>2.75</v>
      </c>
      <c r="BN81" s="37">
        <v>2.79</v>
      </c>
      <c r="BO81" s="37">
        <v>2.73</v>
      </c>
      <c r="BP81" s="37">
        <v>2.63</v>
      </c>
      <c r="BQ81" s="37">
        <v>2.79</v>
      </c>
      <c r="BR81" s="37">
        <v>2.72</v>
      </c>
      <c r="BS81" s="37">
        <v>2.47</v>
      </c>
      <c r="BT81" s="37">
        <v>2.73</v>
      </c>
      <c r="BU81" s="36">
        <v>2.62</v>
      </c>
      <c r="BV81" s="166">
        <v>2.89</v>
      </c>
      <c r="BW81" s="171">
        <v>2.7119999999999997</v>
      </c>
      <c r="BX81" s="42">
        <v>0.11535452599127327</v>
      </c>
      <c r="BY81" s="35">
        <v>2.618181818181818</v>
      </c>
      <c r="BZ81" s="36">
        <v>2.3727598566308243</v>
      </c>
      <c r="CA81" s="36">
        <v>2.571428571428571</v>
      </c>
      <c r="CB81" s="36">
        <v>2.5893536121673004</v>
      </c>
      <c r="CC81" s="36">
        <v>2.4121863799283156</v>
      </c>
      <c r="CD81" s="36">
        <v>2.4485294117647056</v>
      </c>
      <c r="CE81" s="36">
        <v>2.7570850202429145</v>
      </c>
      <c r="CF81" s="36">
        <v>2.619047619047619</v>
      </c>
      <c r="CG81" s="36">
        <v>2.5877862595419847</v>
      </c>
      <c r="CH81" s="166">
        <v>2.4325259515570936</v>
      </c>
      <c r="CI81" s="171">
        <v>2.540888450049115</v>
      </c>
      <c r="CJ81" s="42">
        <v>0.11991159832609694</v>
      </c>
      <c r="CK81" s="9">
        <v>34.49</v>
      </c>
    </row>
    <row r="82" spans="1:89" ht="15">
      <c r="A82" s="89" t="s">
        <v>327</v>
      </c>
      <c r="B82" s="131">
        <v>1259</v>
      </c>
      <c r="C82" s="132" t="s">
        <v>328</v>
      </c>
      <c r="D82" s="140">
        <v>19.005</v>
      </c>
      <c r="E82" s="133">
        <v>3122</v>
      </c>
      <c r="F82" s="133">
        <v>1944</v>
      </c>
      <c r="G82" s="133">
        <v>1178</v>
      </c>
      <c r="H82" s="133">
        <v>3352</v>
      </c>
      <c r="I82" s="133">
        <v>230</v>
      </c>
      <c r="J82" s="134">
        <v>6.333333333333333</v>
      </c>
      <c r="K82" s="134">
        <v>71.3</v>
      </c>
      <c r="L82" s="134" t="s">
        <v>514</v>
      </c>
      <c r="M82" s="134" t="s">
        <v>516</v>
      </c>
      <c r="N82" s="212">
        <v>6</v>
      </c>
      <c r="O82" s="134" t="s">
        <v>541</v>
      </c>
      <c r="P82" s="134" t="s">
        <v>518</v>
      </c>
      <c r="Q82" s="33">
        <v>8.39</v>
      </c>
      <c r="R82" s="36">
        <v>8.29</v>
      </c>
      <c r="S82" s="36">
        <v>8.9</v>
      </c>
      <c r="T82" s="36">
        <v>8.33</v>
      </c>
      <c r="U82" s="36">
        <v>8.75</v>
      </c>
      <c r="V82" s="36">
        <v>8.09</v>
      </c>
      <c r="W82" s="36">
        <v>8.23</v>
      </c>
      <c r="X82" s="36">
        <v>8.83</v>
      </c>
      <c r="Y82" s="36">
        <v>8.18</v>
      </c>
      <c r="Z82" s="166">
        <v>7.6</v>
      </c>
      <c r="AA82" s="171">
        <v>8.359</v>
      </c>
      <c r="AB82" s="42">
        <v>0.39031184113900336</v>
      </c>
      <c r="AC82" s="35">
        <v>3.8</v>
      </c>
      <c r="AD82" s="36">
        <v>3.51</v>
      </c>
      <c r="AE82" s="36">
        <v>3.79</v>
      </c>
      <c r="AF82" s="36">
        <v>3.88</v>
      </c>
      <c r="AG82" s="36">
        <v>3.64</v>
      </c>
      <c r="AH82" s="36">
        <v>3.47</v>
      </c>
      <c r="AI82" s="36">
        <v>3.45</v>
      </c>
      <c r="AJ82" s="36">
        <v>3.46</v>
      </c>
      <c r="AK82" s="36">
        <v>3.66</v>
      </c>
      <c r="AL82" s="166">
        <v>3.14</v>
      </c>
      <c r="AM82" s="171">
        <v>3.5799999999999996</v>
      </c>
      <c r="AN82" s="42">
        <v>0.21969676071045716</v>
      </c>
      <c r="AO82" s="35">
        <v>2.2078947368421056</v>
      </c>
      <c r="AP82" s="36">
        <v>2.3618233618233617</v>
      </c>
      <c r="AQ82" s="36">
        <v>2.3482849604221636</v>
      </c>
      <c r="AR82" s="36">
        <v>2.1469072164948453</v>
      </c>
      <c r="AS82" s="36">
        <v>2.4038461538461537</v>
      </c>
      <c r="AT82" s="36">
        <v>2.3314121037463975</v>
      </c>
      <c r="AU82" s="36">
        <v>2.3855072463768114</v>
      </c>
      <c r="AV82" s="36">
        <v>2.5520231213872835</v>
      </c>
      <c r="AW82" s="36">
        <v>2.2349726775956285</v>
      </c>
      <c r="AX82" s="166">
        <v>2.4203821656050954</v>
      </c>
      <c r="AY82" s="171">
        <v>2.3393053744139842</v>
      </c>
      <c r="AZ82" s="42">
        <v>0.11735204682050014</v>
      </c>
      <c r="BA82" s="35">
        <v>5.66</v>
      </c>
      <c r="BB82" s="37">
        <v>5.8</v>
      </c>
      <c r="BC82" s="37">
        <v>5.87</v>
      </c>
      <c r="BD82" s="37">
        <v>5.62</v>
      </c>
      <c r="BE82" s="37">
        <v>5.64</v>
      </c>
      <c r="BF82" s="37">
        <v>5.79</v>
      </c>
      <c r="BG82" s="37">
        <v>5.7</v>
      </c>
      <c r="BH82" s="37">
        <v>5.86</v>
      </c>
      <c r="BI82" s="36">
        <v>5.99</v>
      </c>
      <c r="BJ82" s="166">
        <v>5.79</v>
      </c>
      <c r="BK82" s="171">
        <v>5.772</v>
      </c>
      <c r="BL82" s="42">
        <v>0.11764352935878283</v>
      </c>
      <c r="BM82" s="35">
        <v>2.96</v>
      </c>
      <c r="BN82" s="37">
        <v>3.01</v>
      </c>
      <c r="BO82" s="37">
        <v>2.91</v>
      </c>
      <c r="BP82" s="37">
        <v>3.09</v>
      </c>
      <c r="BQ82" s="37">
        <v>2.95</v>
      </c>
      <c r="BR82" s="37">
        <v>2.99</v>
      </c>
      <c r="BS82" s="37">
        <v>2.82</v>
      </c>
      <c r="BT82" s="37">
        <v>2.93</v>
      </c>
      <c r="BU82" s="36">
        <v>2.93</v>
      </c>
      <c r="BV82" s="166">
        <v>2.94</v>
      </c>
      <c r="BW82" s="171">
        <v>2.953</v>
      </c>
      <c r="BX82" s="42">
        <v>0.07008724721533134</v>
      </c>
      <c r="BY82" s="35">
        <v>1.9121621621621623</v>
      </c>
      <c r="BZ82" s="36">
        <v>1.9269102990033224</v>
      </c>
      <c r="CA82" s="36">
        <v>2.0171821305841924</v>
      </c>
      <c r="CB82" s="36">
        <v>1.818770226537217</v>
      </c>
      <c r="CC82" s="36">
        <v>1.9118644067796609</v>
      </c>
      <c r="CD82" s="36">
        <v>1.9364548494983276</v>
      </c>
      <c r="CE82" s="36">
        <v>2.021276595744681</v>
      </c>
      <c r="CF82" s="36">
        <v>2</v>
      </c>
      <c r="CG82" s="36">
        <v>2.044368600682594</v>
      </c>
      <c r="CH82" s="166">
        <v>1.969387755102041</v>
      </c>
      <c r="CI82" s="171">
        <v>1.9558377026094198</v>
      </c>
      <c r="CJ82" s="42">
        <v>0.06819759377943144</v>
      </c>
      <c r="CK82" s="9">
        <v>34.96</v>
      </c>
    </row>
    <row r="83" spans="1:89" ht="15">
      <c r="A83" s="89" t="s">
        <v>330</v>
      </c>
      <c r="B83" s="131">
        <v>1264</v>
      </c>
      <c r="C83" s="132" t="s">
        <v>331</v>
      </c>
      <c r="D83" s="140">
        <v>15.963</v>
      </c>
      <c r="E83" s="133">
        <v>2075</v>
      </c>
      <c r="F83" s="133">
        <v>1446</v>
      </c>
      <c r="G83" s="133">
        <v>629</v>
      </c>
      <c r="H83" s="133">
        <v>2935</v>
      </c>
      <c r="I83" s="133">
        <v>860</v>
      </c>
      <c r="J83" s="134">
        <v>6.133333333333334</v>
      </c>
      <c r="K83" s="134">
        <v>72.85</v>
      </c>
      <c r="L83" s="134" t="s">
        <v>514</v>
      </c>
      <c r="M83" s="134" t="s">
        <v>516</v>
      </c>
      <c r="N83" s="212">
        <v>7</v>
      </c>
      <c r="O83" s="134" t="s">
        <v>541</v>
      </c>
      <c r="P83" s="134" t="s">
        <v>518</v>
      </c>
      <c r="Q83" s="33">
        <v>6.48</v>
      </c>
      <c r="R83" s="36">
        <v>5.55</v>
      </c>
      <c r="S83" s="36">
        <v>6.16</v>
      </c>
      <c r="T83" s="36">
        <v>6.4</v>
      </c>
      <c r="U83" s="36">
        <v>5.39</v>
      </c>
      <c r="V83" s="36">
        <v>6.14</v>
      </c>
      <c r="W83" s="36">
        <v>6.28</v>
      </c>
      <c r="X83" s="36">
        <v>6.85</v>
      </c>
      <c r="Y83" s="36">
        <v>6.56</v>
      </c>
      <c r="Z83" s="166">
        <v>7</v>
      </c>
      <c r="AA83" s="171">
        <v>6.281000000000001</v>
      </c>
      <c r="AB83" s="42">
        <v>0.5093667092031335</v>
      </c>
      <c r="AC83" s="35">
        <v>3.1</v>
      </c>
      <c r="AD83" s="36">
        <v>2.95</v>
      </c>
      <c r="AE83" s="36">
        <v>3.13</v>
      </c>
      <c r="AF83" s="36">
        <v>3.36</v>
      </c>
      <c r="AG83" s="36">
        <v>3</v>
      </c>
      <c r="AH83" s="36">
        <v>3.48</v>
      </c>
      <c r="AI83" s="36">
        <v>3.51</v>
      </c>
      <c r="AJ83" s="36">
        <v>3.28</v>
      </c>
      <c r="AK83" s="36">
        <v>3.38</v>
      </c>
      <c r="AL83" s="166">
        <v>3.03</v>
      </c>
      <c r="AM83" s="171">
        <v>3.222</v>
      </c>
      <c r="AN83" s="42">
        <v>0.20557777657670537</v>
      </c>
      <c r="AO83" s="35">
        <v>2.0903225806451613</v>
      </c>
      <c r="AP83" s="36">
        <v>1.8813559322033897</v>
      </c>
      <c r="AQ83" s="36">
        <v>1.9680511182108626</v>
      </c>
      <c r="AR83" s="36">
        <v>1.9047619047619049</v>
      </c>
      <c r="AS83" s="36">
        <v>1.7966666666666666</v>
      </c>
      <c r="AT83" s="36">
        <v>1.764367816091954</v>
      </c>
      <c r="AU83" s="36">
        <v>1.7891737891737893</v>
      </c>
      <c r="AV83" s="36">
        <v>2.0884146341463414</v>
      </c>
      <c r="AW83" s="36">
        <v>1.9408284023668638</v>
      </c>
      <c r="AX83" s="166">
        <v>2.31023102310231</v>
      </c>
      <c r="AY83" s="171">
        <v>1.9534173867369244</v>
      </c>
      <c r="AZ83" s="42">
        <v>0.16980465428366845</v>
      </c>
      <c r="BA83" s="35">
        <v>4.07</v>
      </c>
      <c r="BB83" s="37">
        <v>4.62</v>
      </c>
      <c r="BC83" s="37">
        <v>4.68</v>
      </c>
      <c r="BD83" s="37">
        <v>4.13</v>
      </c>
      <c r="BE83" s="37">
        <v>4.07</v>
      </c>
      <c r="BF83" s="37">
        <v>4.33</v>
      </c>
      <c r="BG83" s="37">
        <v>4.24</v>
      </c>
      <c r="BH83" s="37">
        <v>4.36</v>
      </c>
      <c r="BI83" s="36">
        <v>4.32</v>
      </c>
      <c r="BJ83" s="166">
        <v>4.16</v>
      </c>
      <c r="BK83" s="171">
        <v>4.298</v>
      </c>
      <c r="BL83" s="42">
        <v>0.21332291641233345</v>
      </c>
      <c r="BM83" s="35">
        <v>2.73</v>
      </c>
      <c r="BN83" s="37">
        <v>2.59</v>
      </c>
      <c r="BO83" s="37">
        <v>2.77</v>
      </c>
      <c r="BP83" s="37">
        <v>2.77</v>
      </c>
      <c r="BQ83" s="37">
        <v>2.63</v>
      </c>
      <c r="BR83" s="37">
        <v>2.75</v>
      </c>
      <c r="BS83" s="37">
        <v>2.66</v>
      </c>
      <c r="BT83" s="37">
        <v>2.89</v>
      </c>
      <c r="BU83" s="36">
        <v>2.95</v>
      </c>
      <c r="BV83" s="166">
        <v>2.47</v>
      </c>
      <c r="BW83" s="171">
        <v>2.7209999999999996</v>
      </c>
      <c r="BX83" s="42">
        <v>0.14098463273232212</v>
      </c>
      <c r="BY83" s="35">
        <v>1.4908424908424909</v>
      </c>
      <c r="BZ83" s="36">
        <v>1.783783783783784</v>
      </c>
      <c r="CA83" s="36">
        <v>1.6895306859205774</v>
      </c>
      <c r="CB83" s="36">
        <v>1.4909747292418771</v>
      </c>
      <c r="CC83" s="36">
        <v>1.5475285171102664</v>
      </c>
      <c r="CD83" s="36">
        <v>1.5745454545454545</v>
      </c>
      <c r="CE83" s="36">
        <v>1.593984962406015</v>
      </c>
      <c r="CF83" s="36">
        <v>1.508650519031142</v>
      </c>
      <c r="CG83" s="36">
        <v>1.464406779661017</v>
      </c>
      <c r="CH83" s="166">
        <v>1.6842105263157894</v>
      </c>
      <c r="CI83" s="171">
        <v>1.5828458448858413</v>
      </c>
      <c r="CJ83" s="42">
        <v>0.10536206195337676</v>
      </c>
      <c r="CK83" s="9">
        <v>26.51</v>
      </c>
    </row>
    <row r="84" spans="1:89" ht="15">
      <c r="A84" s="87" t="s">
        <v>332</v>
      </c>
      <c r="B84" s="131">
        <v>1273</v>
      </c>
      <c r="C84" s="132" t="s">
        <v>333</v>
      </c>
      <c r="D84" s="140">
        <v>16.135</v>
      </c>
      <c r="E84" s="133">
        <v>2722</v>
      </c>
      <c r="F84" s="133">
        <v>1644</v>
      </c>
      <c r="G84" s="133">
        <v>1078</v>
      </c>
      <c r="H84" s="133">
        <v>2889</v>
      </c>
      <c r="I84" s="133">
        <v>167</v>
      </c>
      <c r="J84" s="134">
        <v>6.2</v>
      </c>
      <c r="K84" s="134">
        <v>68.9</v>
      </c>
      <c r="L84" s="134" t="s">
        <v>514</v>
      </c>
      <c r="M84" s="134" t="s">
        <v>516</v>
      </c>
      <c r="N84" s="212">
        <v>7</v>
      </c>
      <c r="O84" s="134" t="s">
        <v>541</v>
      </c>
      <c r="P84" s="134" t="s">
        <v>518</v>
      </c>
      <c r="Q84" s="33">
        <v>7.26</v>
      </c>
      <c r="R84" s="36">
        <v>6.71</v>
      </c>
      <c r="S84" s="36">
        <v>7.37</v>
      </c>
      <c r="T84" s="36">
        <v>7.29</v>
      </c>
      <c r="U84" s="36">
        <v>7.18</v>
      </c>
      <c r="V84" s="36">
        <v>7.6</v>
      </c>
      <c r="W84" s="36">
        <v>7.36</v>
      </c>
      <c r="X84" s="36">
        <v>6.99</v>
      </c>
      <c r="Y84" s="36">
        <v>7.76</v>
      </c>
      <c r="Z84" s="166">
        <v>6.57</v>
      </c>
      <c r="AA84" s="171">
        <v>7.2090000000000005</v>
      </c>
      <c r="AB84" s="42">
        <v>0.36825263067626807</v>
      </c>
      <c r="AC84" s="35">
        <v>2.91</v>
      </c>
      <c r="AD84" s="36">
        <v>3.06</v>
      </c>
      <c r="AE84" s="36">
        <v>3.15</v>
      </c>
      <c r="AF84" s="36">
        <v>3.04</v>
      </c>
      <c r="AG84" s="36">
        <v>2.93</v>
      </c>
      <c r="AH84" s="36">
        <v>3.3</v>
      </c>
      <c r="AI84" s="36">
        <v>3.37</v>
      </c>
      <c r="AJ84" s="36">
        <v>3.02</v>
      </c>
      <c r="AK84" s="36">
        <v>3.3</v>
      </c>
      <c r="AL84" s="166">
        <v>2.96</v>
      </c>
      <c r="AM84" s="171">
        <v>3.104</v>
      </c>
      <c r="AN84" s="42">
        <v>0.16714597745018112</v>
      </c>
      <c r="AO84" s="35">
        <v>2.4948453608247423</v>
      </c>
      <c r="AP84" s="36">
        <v>2.1928104575163396</v>
      </c>
      <c r="AQ84" s="36">
        <v>2.33968253968254</v>
      </c>
      <c r="AR84" s="36">
        <v>2.3980263157894735</v>
      </c>
      <c r="AS84" s="36">
        <v>2.450511945392491</v>
      </c>
      <c r="AT84" s="36">
        <v>2.303030303030303</v>
      </c>
      <c r="AU84" s="36">
        <v>2.1839762611275964</v>
      </c>
      <c r="AV84" s="36">
        <v>2.314569536423841</v>
      </c>
      <c r="AW84" s="36">
        <v>2.3515151515151516</v>
      </c>
      <c r="AX84" s="166">
        <v>2.2195945945945947</v>
      </c>
      <c r="AY84" s="171">
        <v>2.3248562465897074</v>
      </c>
      <c r="AZ84" s="42">
        <v>0.10536470688901053</v>
      </c>
      <c r="BA84" s="35">
        <v>4.57</v>
      </c>
      <c r="BB84" s="37">
        <v>4.33</v>
      </c>
      <c r="BC84" s="37">
        <v>4.19</v>
      </c>
      <c r="BD84" s="37">
        <v>4.4</v>
      </c>
      <c r="BE84" s="37">
        <v>4.78</v>
      </c>
      <c r="BF84" s="37">
        <v>4.69</v>
      </c>
      <c r="BG84" s="37">
        <v>4.46</v>
      </c>
      <c r="BH84" s="37">
        <v>4.62</v>
      </c>
      <c r="BI84" s="36">
        <v>4.56</v>
      </c>
      <c r="BJ84" s="166">
        <v>4.54</v>
      </c>
      <c r="BK84" s="171">
        <v>4.514000000000001</v>
      </c>
      <c r="BL84" s="42">
        <v>0.1743687025943537</v>
      </c>
      <c r="BM84" s="35">
        <v>2.8</v>
      </c>
      <c r="BN84" s="37">
        <v>2.92</v>
      </c>
      <c r="BO84" s="37">
        <v>2.73</v>
      </c>
      <c r="BP84" s="37">
        <v>2.73</v>
      </c>
      <c r="BQ84" s="37">
        <v>2.95</v>
      </c>
      <c r="BR84" s="37">
        <v>2.77</v>
      </c>
      <c r="BS84" s="37">
        <v>2.75</v>
      </c>
      <c r="BT84" s="37">
        <v>2.82</v>
      </c>
      <c r="BU84" s="36">
        <v>2.92</v>
      </c>
      <c r="BV84" s="166">
        <v>2.97</v>
      </c>
      <c r="BW84" s="171">
        <v>2.836</v>
      </c>
      <c r="BX84" s="42">
        <v>0.09477458637325545</v>
      </c>
      <c r="BY84" s="35">
        <v>1.6321428571428573</v>
      </c>
      <c r="BZ84" s="36">
        <v>1.4828767123287672</v>
      </c>
      <c r="CA84" s="36">
        <v>1.534798534798535</v>
      </c>
      <c r="CB84" s="36">
        <v>1.6117216117216118</v>
      </c>
      <c r="CC84" s="36">
        <v>1.6203389830508474</v>
      </c>
      <c r="CD84" s="36">
        <v>1.6931407942238268</v>
      </c>
      <c r="CE84" s="36">
        <v>1.6218181818181818</v>
      </c>
      <c r="CF84" s="36">
        <v>1.6382978723404256</v>
      </c>
      <c r="CG84" s="36">
        <v>1.5616438356164382</v>
      </c>
      <c r="CH84" s="166">
        <v>1.5286195286195285</v>
      </c>
      <c r="CI84" s="171">
        <v>1.592539891166102</v>
      </c>
      <c r="CJ84" s="42">
        <v>0.06340446154335028</v>
      </c>
      <c r="CK84" s="9">
        <v>27.63</v>
      </c>
    </row>
    <row r="85" spans="1:89" ht="15">
      <c r="A85" s="87" t="s">
        <v>334</v>
      </c>
      <c r="B85" s="131">
        <v>1279</v>
      </c>
      <c r="C85" s="132" t="s">
        <v>335</v>
      </c>
      <c r="D85" s="140">
        <v>12.484</v>
      </c>
      <c r="E85" s="133">
        <v>2845</v>
      </c>
      <c r="F85" s="133">
        <v>1967</v>
      </c>
      <c r="G85" s="133">
        <v>878</v>
      </c>
      <c r="H85" s="133">
        <v>3395</v>
      </c>
      <c r="I85" s="133">
        <v>550</v>
      </c>
      <c r="J85" s="134">
        <v>6.466666666666667</v>
      </c>
      <c r="K85" s="134">
        <v>68.15</v>
      </c>
      <c r="L85" s="134" t="s">
        <v>514</v>
      </c>
      <c r="M85" s="134" t="s">
        <v>516</v>
      </c>
      <c r="N85" s="212">
        <v>7</v>
      </c>
      <c r="O85" s="134" t="s">
        <v>541</v>
      </c>
      <c r="P85" s="134" t="s">
        <v>518</v>
      </c>
      <c r="Q85" s="33">
        <v>8.31</v>
      </c>
      <c r="R85" s="36">
        <v>7.73</v>
      </c>
      <c r="S85" s="36">
        <v>7.21</v>
      </c>
      <c r="T85" s="36">
        <v>7.75</v>
      </c>
      <c r="U85" s="36">
        <v>8.12</v>
      </c>
      <c r="V85" s="36">
        <v>8.38</v>
      </c>
      <c r="W85" s="36">
        <v>7.53</v>
      </c>
      <c r="X85" s="36">
        <v>7.71</v>
      </c>
      <c r="Y85" s="36">
        <v>8.31</v>
      </c>
      <c r="Z85" s="166">
        <v>7.73</v>
      </c>
      <c r="AA85" s="171">
        <v>7.878</v>
      </c>
      <c r="AB85" s="42">
        <v>0.3857978745405267</v>
      </c>
      <c r="AC85" s="35">
        <v>3.5</v>
      </c>
      <c r="AD85" s="36">
        <v>3.35</v>
      </c>
      <c r="AE85" s="36">
        <v>3.26</v>
      </c>
      <c r="AF85" s="36">
        <v>3.27</v>
      </c>
      <c r="AG85" s="36">
        <v>3.18</v>
      </c>
      <c r="AH85" s="36">
        <v>3.77</v>
      </c>
      <c r="AI85" s="36">
        <v>3.42</v>
      </c>
      <c r="AJ85" s="36">
        <v>3.4</v>
      </c>
      <c r="AK85" s="36">
        <v>3.69</v>
      </c>
      <c r="AL85" s="166">
        <v>3.23</v>
      </c>
      <c r="AM85" s="171">
        <v>3.407</v>
      </c>
      <c r="AN85" s="42">
        <v>0.19641509333269003</v>
      </c>
      <c r="AO85" s="35">
        <v>2.3742857142857146</v>
      </c>
      <c r="AP85" s="36">
        <v>2.307462686567164</v>
      </c>
      <c r="AQ85" s="36">
        <v>2.2116564417177917</v>
      </c>
      <c r="AR85" s="36">
        <v>2.3700305810397553</v>
      </c>
      <c r="AS85" s="36">
        <v>2.553459119496855</v>
      </c>
      <c r="AT85" s="36">
        <v>2.222811671087533</v>
      </c>
      <c r="AU85" s="36">
        <v>2.2017543859649122</v>
      </c>
      <c r="AV85" s="36">
        <v>2.2676470588235293</v>
      </c>
      <c r="AW85" s="36">
        <v>2.2520325203252036</v>
      </c>
      <c r="AX85" s="166">
        <v>2.393188854489164</v>
      </c>
      <c r="AY85" s="171">
        <v>2.3154329033797625</v>
      </c>
      <c r="AZ85" s="42">
        <v>0.1094352670683285</v>
      </c>
      <c r="BA85" s="35">
        <v>5.07</v>
      </c>
      <c r="BB85" s="37">
        <v>4.9</v>
      </c>
      <c r="BC85" s="37">
        <v>4.84</v>
      </c>
      <c r="BD85" s="37">
        <v>5.27</v>
      </c>
      <c r="BE85" s="37">
        <v>4.68</v>
      </c>
      <c r="BF85" s="37">
        <v>5.04</v>
      </c>
      <c r="BG85" s="37">
        <v>4.91</v>
      </c>
      <c r="BH85" s="37">
        <v>4.7</v>
      </c>
      <c r="BI85" s="36">
        <v>4.72</v>
      </c>
      <c r="BJ85" s="166">
        <v>4.95</v>
      </c>
      <c r="BK85" s="171">
        <v>4.9079999999999995</v>
      </c>
      <c r="BL85" s="42">
        <v>0.1861182419861157</v>
      </c>
      <c r="BM85" s="35">
        <v>2.78</v>
      </c>
      <c r="BN85" s="37">
        <v>2.82</v>
      </c>
      <c r="BO85" s="37">
        <v>2.77</v>
      </c>
      <c r="BP85" s="37">
        <v>2.81</v>
      </c>
      <c r="BQ85" s="37">
        <v>2.71</v>
      </c>
      <c r="BR85" s="37">
        <v>2.86</v>
      </c>
      <c r="BS85" s="37">
        <v>2.78</v>
      </c>
      <c r="BT85" s="37">
        <v>2.76</v>
      </c>
      <c r="BU85" s="36">
        <v>2.65</v>
      </c>
      <c r="BV85" s="166">
        <v>2.98</v>
      </c>
      <c r="BW85" s="171">
        <v>2.792</v>
      </c>
      <c r="BX85" s="42">
        <v>0.08804039476917037</v>
      </c>
      <c r="BY85" s="35">
        <v>1.8237410071942448</v>
      </c>
      <c r="BZ85" s="36">
        <v>1.7375886524822697</v>
      </c>
      <c r="CA85" s="36">
        <v>1.7472924187725631</v>
      </c>
      <c r="CB85" s="36">
        <v>1.875444839857651</v>
      </c>
      <c r="CC85" s="36">
        <v>1.7269372693726937</v>
      </c>
      <c r="CD85" s="36">
        <v>1.7622377622377623</v>
      </c>
      <c r="CE85" s="36">
        <v>1.7661870503597124</v>
      </c>
      <c r="CF85" s="36">
        <v>1.702898550724638</v>
      </c>
      <c r="CG85" s="36">
        <v>1.7811320754716982</v>
      </c>
      <c r="CH85" s="166">
        <v>1.6610738255033557</v>
      </c>
      <c r="CI85" s="171">
        <v>1.7584533451976587</v>
      </c>
      <c r="CJ85" s="42">
        <v>0.060240459094728305</v>
      </c>
      <c r="CK85" s="9">
        <v>28.27</v>
      </c>
    </row>
    <row r="86" spans="1:89" ht="15">
      <c r="A86" s="87" t="s">
        <v>336</v>
      </c>
      <c r="B86" s="131">
        <v>1287</v>
      </c>
      <c r="C86" s="132" t="s">
        <v>337</v>
      </c>
      <c r="D86" s="140">
        <v>18.068</v>
      </c>
      <c r="E86" s="133">
        <v>2698</v>
      </c>
      <c r="F86" s="133">
        <v>1725</v>
      </c>
      <c r="G86" s="133">
        <v>973</v>
      </c>
      <c r="H86" s="133">
        <v>3123</v>
      </c>
      <c r="I86" s="133">
        <v>425</v>
      </c>
      <c r="J86" s="134">
        <v>6.4</v>
      </c>
      <c r="K86" s="134">
        <v>68.95</v>
      </c>
      <c r="L86" s="134" t="s">
        <v>514</v>
      </c>
      <c r="M86" s="134" t="s">
        <v>516</v>
      </c>
      <c r="N86" s="212">
        <v>7</v>
      </c>
      <c r="O86" s="134" t="s">
        <v>541</v>
      </c>
      <c r="P86" s="134" t="s">
        <v>518</v>
      </c>
      <c r="Q86" s="33">
        <v>7.9</v>
      </c>
      <c r="R86" s="36">
        <v>7.78</v>
      </c>
      <c r="S86" s="36">
        <v>7.95</v>
      </c>
      <c r="T86" s="36">
        <v>8.03</v>
      </c>
      <c r="U86" s="36">
        <v>7.52</v>
      </c>
      <c r="V86" s="36">
        <v>7.89</v>
      </c>
      <c r="W86" s="36">
        <v>8.43</v>
      </c>
      <c r="X86" s="36">
        <v>7.92</v>
      </c>
      <c r="Y86" s="36">
        <v>7.7</v>
      </c>
      <c r="Z86" s="166">
        <v>7.87</v>
      </c>
      <c r="AA86" s="171">
        <v>7.898999999999999</v>
      </c>
      <c r="AB86" s="42">
        <v>0.23581772622091302</v>
      </c>
      <c r="AC86" s="35">
        <v>3.68</v>
      </c>
      <c r="AD86" s="36">
        <v>3.67</v>
      </c>
      <c r="AE86" s="36">
        <v>3.48</v>
      </c>
      <c r="AF86" s="36">
        <v>3.54</v>
      </c>
      <c r="AG86" s="36">
        <v>3.52</v>
      </c>
      <c r="AH86" s="36">
        <v>3.7</v>
      </c>
      <c r="AI86" s="36">
        <v>3.86</v>
      </c>
      <c r="AJ86" s="36">
        <v>3.43</v>
      </c>
      <c r="AK86" s="36">
        <v>3.54</v>
      </c>
      <c r="AL86" s="166">
        <v>3.38</v>
      </c>
      <c r="AM86" s="171">
        <v>3.5800000000000005</v>
      </c>
      <c r="AN86" s="42">
        <v>0.14537308324902345</v>
      </c>
      <c r="AO86" s="35">
        <v>2.1467391304347827</v>
      </c>
      <c r="AP86" s="36">
        <v>2.119891008174387</v>
      </c>
      <c r="AQ86" s="36">
        <v>2.2844827586206895</v>
      </c>
      <c r="AR86" s="36">
        <v>2.2683615819209035</v>
      </c>
      <c r="AS86" s="36">
        <v>2.1363636363636362</v>
      </c>
      <c r="AT86" s="36">
        <v>2.132432432432432</v>
      </c>
      <c r="AU86" s="36">
        <v>2.183937823834197</v>
      </c>
      <c r="AV86" s="36">
        <v>2.3090379008746353</v>
      </c>
      <c r="AW86" s="36">
        <v>2.175141242937853</v>
      </c>
      <c r="AX86" s="166">
        <v>2.3284023668639056</v>
      </c>
      <c r="AY86" s="171">
        <v>2.208478988245742</v>
      </c>
      <c r="AZ86" s="42">
        <v>0.08042472441941212</v>
      </c>
      <c r="BA86" s="35">
        <v>5.12</v>
      </c>
      <c r="BB86" s="37">
        <v>5.24</v>
      </c>
      <c r="BC86" s="37">
        <v>5.67</v>
      </c>
      <c r="BD86" s="37">
        <v>5.32</v>
      </c>
      <c r="BE86" s="37">
        <v>5.26</v>
      </c>
      <c r="BF86" s="37">
        <v>5.2</v>
      </c>
      <c r="BG86" s="37">
        <v>5.07</v>
      </c>
      <c r="BH86" s="37">
        <v>5.32</v>
      </c>
      <c r="BI86" s="36">
        <v>5.15</v>
      </c>
      <c r="BJ86" s="166">
        <v>5.15</v>
      </c>
      <c r="BK86" s="171">
        <v>5.249999999999999</v>
      </c>
      <c r="BL86" s="42">
        <v>0.16937794687886668</v>
      </c>
      <c r="BM86" s="35">
        <v>3</v>
      </c>
      <c r="BN86" s="37">
        <v>3.13</v>
      </c>
      <c r="BO86" s="37">
        <v>3.09</v>
      </c>
      <c r="BP86" s="37">
        <v>2.99</v>
      </c>
      <c r="BQ86" s="37">
        <v>3.07</v>
      </c>
      <c r="BR86" s="37">
        <v>2.98</v>
      </c>
      <c r="BS86" s="37">
        <v>2.94</v>
      </c>
      <c r="BT86" s="37">
        <v>2.75</v>
      </c>
      <c r="BU86" s="36">
        <v>2.73</v>
      </c>
      <c r="BV86" s="166">
        <v>2.81</v>
      </c>
      <c r="BW86" s="171">
        <v>2.949</v>
      </c>
      <c r="BX86" s="42">
        <v>0.1412208672021775</v>
      </c>
      <c r="BY86" s="35">
        <v>1.7066666666666668</v>
      </c>
      <c r="BZ86" s="36">
        <v>1.674121405750799</v>
      </c>
      <c r="CA86" s="36">
        <v>1.8349514563106797</v>
      </c>
      <c r="CB86" s="36">
        <v>1.7792642140468227</v>
      </c>
      <c r="CC86" s="36">
        <v>1.713355048859935</v>
      </c>
      <c r="CD86" s="36">
        <v>1.7449664429530203</v>
      </c>
      <c r="CE86" s="36">
        <v>1.7244897959183674</v>
      </c>
      <c r="CF86" s="36">
        <v>1.9345454545454546</v>
      </c>
      <c r="CG86" s="36">
        <v>1.8864468864468866</v>
      </c>
      <c r="CH86" s="166">
        <v>1.8327402135231317</v>
      </c>
      <c r="CI86" s="171">
        <v>1.7831547585021763</v>
      </c>
      <c r="CJ86" s="42">
        <v>0.08580066244493263</v>
      </c>
      <c r="CK86" s="9">
        <v>33.72</v>
      </c>
    </row>
    <row r="87" spans="1:89" ht="15">
      <c r="A87" s="87" t="s">
        <v>338</v>
      </c>
      <c r="B87" s="131">
        <v>1294</v>
      </c>
      <c r="C87" s="132" t="s">
        <v>339</v>
      </c>
      <c r="D87" s="140">
        <v>14.178</v>
      </c>
      <c r="E87" s="133">
        <v>2829</v>
      </c>
      <c r="F87" s="133">
        <v>1691</v>
      </c>
      <c r="G87" s="133">
        <v>1138</v>
      </c>
      <c r="H87" s="133">
        <v>3000</v>
      </c>
      <c r="I87" s="133">
        <v>171</v>
      </c>
      <c r="J87" s="134">
        <v>6.266666666666667</v>
      </c>
      <c r="K87" s="134">
        <v>69.6</v>
      </c>
      <c r="L87" s="134" t="s">
        <v>514</v>
      </c>
      <c r="M87" s="134" t="s">
        <v>516</v>
      </c>
      <c r="N87" s="212">
        <v>7</v>
      </c>
      <c r="O87" s="134" t="s">
        <v>541</v>
      </c>
      <c r="P87" s="134" t="s">
        <v>518</v>
      </c>
      <c r="Q87" s="33">
        <v>8.85</v>
      </c>
      <c r="R87" s="36">
        <v>8.46</v>
      </c>
      <c r="S87" s="36">
        <v>8.91</v>
      </c>
      <c r="T87" s="36">
        <v>8.08</v>
      </c>
      <c r="U87" s="36">
        <v>9.18</v>
      </c>
      <c r="V87" s="36">
        <v>9.33</v>
      </c>
      <c r="W87" s="36">
        <v>9.45</v>
      </c>
      <c r="X87" s="36">
        <v>9.04</v>
      </c>
      <c r="Y87" s="36">
        <v>8.93</v>
      </c>
      <c r="Z87" s="166">
        <v>8.84</v>
      </c>
      <c r="AA87" s="171">
        <v>8.907000000000002</v>
      </c>
      <c r="AB87" s="42">
        <v>0.4024936162364157</v>
      </c>
      <c r="AC87" s="35">
        <v>3.39</v>
      </c>
      <c r="AD87" s="36">
        <v>3.17</v>
      </c>
      <c r="AE87" s="36">
        <v>2.99</v>
      </c>
      <c r="AF87" s="36">
        <v>3.2</v>
      </c>
      <c r="AG87" s="36">
        <v>2.94</v>
      </c>
      <c r="AH87" s="36">
        <v>3.27</v>
      </c>
      <c r="AI87" s="36">
        <v>3.41</v>
      </c>
      <c r="AJ87" s="36">
        <v>2.9</v>
      </c>
      <c r="AK87" s="36">
        <v>3.22</v>
      </c>
      <c r="AL87" s="166">
        <v>3.27</v>
      </c>
      <c r="AM87" s="171">
        <v>3.1759999999999997</v>
      </c>
      <c r="AN87" s="42">
        <v>0.17864925288272773</v>
      </c>
      <c r="AO87" s="35">
        <v>2.6106194690265485</v>
      </c>
      <c r="AP87" s="36">
        <v>2.6687697160883284</v>
      </c>
      <c r="AQ87" s="36">
        <v>2.979933110367893</v>
      </c>
      <c r="AR87" s="36">
        <v>2.525</v>
      </c>
      <c r="AS87" s="36">
        <v>3.122448979591837</v>
      </c>
      <c r="AT87" s="36">
        <v>2.853211009174312</v>
      </c>
      <c r="AU87" s="36">
        <v>2.7712609970674484</v>
      </c>
      <c r="AV87" s="36">
        <v>3.117241379310345</v>
      </c>
      <c r="AW87" s="36">
        <v>2.773291925465838</v>
      </c>
      <c r="AX87" s="166">
        <v>2.7033639143730888</v>
      </c>
      <c r="AY87" s="171">
        <v>2.812514050046564</v>
      </c>
      <c r="AZ87" s="42">
        <v>0.2048972414304774</v>
      </c>
      <c r="BA87" s="35">
        <v>5.69</v>
      </c>
      <c r="BB87" s="37">
        <v>5.48</v>
      </c>
      <c r="BC87" s="37">
        <v>5.44</v>
      </c>
      <c r="BD87" s="37">
        <v>5.69</v>
      </c>
      <c r="BE87" s="37">
        <v>5.53</v>
      </c>
      <c r="BF87" s="37">
        <v>5.65</v>
      </c>
      <c r="BG87" s="37">
        <v>5.92</v>
      </c>
      <c r="BH87" s="37">
        <v>5.89</v>
      </c>
      <c r="BI87" s="36">
        <v>5.54</v>
      </c>
      <c r="BJ87" s="166">
        <v>5.63</v>
      </c>
      <c r="BK87" s="171">
        <v>5.646000000000001</v>
      </c>
      <c r="BL87" s="42">
        <v>0.1610520964712189</v>
      </c>
      <c r="BM87" s="35">
        <v>2.67</v>
      </c>
      <c r="BN87" s="37">
        <v>2.69</v>
      </c>
      <c r="BO87" s="37">
        <v>2.67</v>
      </c>
      <c r="BP87" s="37">
        <v>2.67</v>
      </c>
      <c r="BQ87" s="37">
        <v>2.61</v>
      </c>
      <c r="BR87" s="37">
        <v>2.73</v>
      </c>
      <c r="BS87" s="37">
        <v>2.81</v>
      </c>
      <c r="BT87" s="37">
        <v>2.59</v>
      </c>
      <c r="BU87" s="36">
        <v>2.58</v>
      </c>
      <c r="BV87" s="166">
        <v>2.74</v>
      </c>
      <c r="BW87" s="171">
        <v>2.6759999999999997</v>
      </c>
      <c r="BX87" s="42">
        <v>0.07167829363049226</v>
      </c>
      <c r="BY87" s="35">
        <v>2.1310861423220975</v>
      </c>
      <c r="BZ87" s="36">
        <v>2.0371747211895914</v>
      </c>
      <c r="CA87" s="36">
        <v>2.0374531835205993</v>
      </c>
      <c r="CB87" s="36">
        <v>2.1310861423220975</v>
      </c>
      <c r="CC87" s="36">
        <v>2.1187739463601534</v>
      </c>
      <c r="CD87" s="36">
        <v>2.06959706959707</v>
      </c>
      <c r="CE87" s="36">
        <v>2.106761565836299</v>
      </c>
      <c r="CF87" s="36">
        <v>2.2741312741312742</v>
      </c>
      <c r="CG87" s="36">
        <v>2.147286821705426</v>
      </c>
      <c r="CH87" s="166">
        <v>2.054744525547445</v>
      </c>
      <c r="CI87" s="171">
        <v>2.110809539253205</v>
      </c>
      <c r="CJ87" s="42">
        <v>0.07035755911903045</v>
      </c>
      <c r="CK87" s="9">
        <v>32.46</v>
      </c>
    </row>
    <row r="88" spans="1:89" ht="15">
      <c r="A88" s="87" t="s">
        <v>340</v>
      </c>
      <c r="B88" s="131">
        <v>1304</v>
      </c>
      <c r="C88" s="132" t="s">
        <v>341</v>
      </c>
      <c r="D88" s="140">
        <v>13.128</v>
      </c>
      <c r="E88" s="133">
        <v>2274</v>
      </c>
      <c r="F88" s="133">
        <v>1642</v>
      </c>
      <c r="G88" s="133">
        <v>632</v>
      </c>
      <c r="H88" s="133">
        <v>3390</v>
      </c>
      <c r="I88" s="133">
        <v>1116</v>
      </c>
      <c r="J88" s="134">
        <v>6.466666666666667</v>
      </c>
      <c r="K88" s="134">
        <v>66.65</v>
      </c>
      <c r="L88" s="134" t="s">
        <v>514</v>
      </c>
      <c r="M88" s="134" t="s">
        <v>516</v>
      </c>
      <c r="N88" s="212">
        <v>7</v>
      </c>
      <c r="O88" s="134" t="s">
        <v>541</v>
      </c>
      <c r="P88" s="134" t="s">
        <v>518</v>
      </c>
      <c r="Q88" s="33">
        <v>10.24</v>
      </c>
      <c r="R88" s="36">
        <v>9.92</v>
      </c>
      <c r="S88" s="36">
        <v>9.75</v>
      </c>
      <c r="T88" s="36">
        <v>10.43</v>
      </c>
      <c r="U88" s="36">
        <v>10.23</v>
      </c>
      <c r="V88" s="36">
        <v>9.76</v>
      </c>
      <c r="W88" s="36">
        <v>9.91</v>
      </c>
      <c r="X88" s="36">
        <v>10.76</v>
      </c>
      <c r="Y88" s="36">
        <v>9.94</v>
      </c>
      <c r="Z88" s="166">
        <v>10.37</v>
      </c>
      <c r="AA88" s="171">
        <v>10.131000000000002</v>
      </c>
      <c r="AB88" s="42">
        <v>0.32939169523356193</v>
      </c>
      <c r="AC88" s="35">
        <v>3.06</v>
      </c>
      <c r="AD88" s="36">
        <v>3.12</v>
      </c>
      <c r="AE88" s="36">
        <v>2.99</v>
      </c>
      <c r="AF88" s="36">
        <v>3.36</v>
      </c>
      <c r="AG88" s="36">
        <v>3.14</v>
      </c>
      <c r="AH88" s="36">
        <v>2.73</v>
      </c>
      <c r="AI88" s="36">
        <v>2.88</v>
      </c>
      <c r="AJ88" s="36">
        <v>2.96</v>
      </c>
      <c r="AK88" s="36">
        <v>3.21</v>
      </c>
      <c r="AL88" s="166">
        <v>2.98</v>
      </c>
      <c r="AM88" s="171">
        <v>3.043</v>
      </c>
      <c r="AN88" s="42">
        <v>0.17707813717866858</v>
      </c>
      <c r="AO88" s="35">
        <v>3.34640522875817</v>
      </c>
      <c r="AP88" s="36">
        <v>3.1794871794871793</v>
      </c>
      <c r="AQ88" s="36">
        <v>3.260869565217391</v>
      </c>
      <c r="AR88" s="36">
        <v>3.1041666666666665</v>
      </c>
      <c r="AS88" s="36">
        <v>3.2579617834394905</v>
      </c>
      <c r="AT88" s="36">
        <v>3.575091575091575</v>
      </c>
      <c r="AU88" s="36">
        <v>3.4409722222222223</v>
      </c>
      <c r="AV88" s="36">
        <v>3.635135135135135</v>
      </c>
      <c r="AW88" s="36">
        <v>3.096573208722741</v>
      </c>
      <c r="AX88" s="166">
        <v>3.4798657718120802</v>
      </c>
      <c r="AY88" s="171">
        <v>3.337652833655265</v>
      </c>
      <c r="AZ88" s="42">
        <v>0.19024743524895785</v>
      </c>
      <c r="BA88" s="35">
        <v>6.84</v>
      </c>
      <c r="BB88" s="37">
        <v>7.07</v>
      </c>
      <c r="BC88" s="37">
        <v>7.26</v>
      </c>
      <c r="BD88" s="37">
        <v>6.89</v>
      </c>
      <c r="BE88" s="37">
        <v>7.57</v>
      </c>
      <c r="BF88" s="37">
        <v>6.79</v>
      </c>
      <c r="BG88" s="37">
        <v>6.59</v>
      </c>
      <c r="BH88" s="37">
        <v>6.91</v>
      </c>
      <c r="BI88" s="36">
        <v>7.02</v>
      </c>
      <c r="BJ88" s="166">
        <v>6.7</v>
      </c>
      <c r="BK88" s="171">
        <v>6.964</v>
      </c>
      <c r="BL88" s="42">
        <v>0.2853535818360579</v>
      </c>
      <c r="BM88" s="35">
        <v>2.32</v>
      </c>
      <c r="BN88" s="37">
        <v>2.49</v>
      </c>
      <c r="BO88" s="37">
        <v>2.64</v>
      </c>
      <c r="BP88" s="37">
        <v>2.32</v>
      </c>
      <c r="BQ88" s="37">
        <v>2.63</v>
      </c>
      <c r="BR88" s="37">
        <v>2.44</v>
      </c>
      <c r="BS88" s="37">
        <v>2.63</v>
      </c>
      <c r="BT88" s="37">
        <v>2.47</v>
      </c>
      <c r="BU88" s="36">
        <v>2.66</v>
      </c>
      <c r="BV88" s="166">
        <v>2.56</v>
      </c>
      <c r="BW88" s="171">
        <v>2.516</v>
      </c>
      <c r="BX88" s="42">
        <v>0.12885823390239473</v>
      </c>
      <c r="BY88" s="35">
        <v>2.9482758620689657</v>
      </c>
      <c r="BZ88" s="36">
        <v>2.8393574297188753</v>
      </c>
      <c r="CA88" s="36">
        <v>2.75</v>
      </c>
      <c r="CB88" s="36">
        <v>2.969827586206897</v>
      </c>
      <c r="CC88" s="36">
        <v>2.878326996197719</v>
      </c>
      <c r="CD88" s="36">
        <v>2.7827868852459017</v>
      </c>
      <c r="CE88" s="36">
        <v>2.505703422053232</v>
      </c>
      <c r="CF88" s="36">
        <v>2.797570850202429</v>
      </c>
      <c r="CG88" s="36">
        <v>2.639097744360902</v>
      </c>
      <c r="CH88" s="166">
        <v>2.6171875</v>
      </c>
      <c r="CI88" s="171">
        <v>2.7728134276054925</v>
      </c>
      <c r="CJ88" s="42">
        <v>0.14901259552891677</v>
      </c>
      <c r="CK88" s="9">
        <v>33.79</v>
      </c>
    </row>
    <row r="89" spans="1:89" s="244" customFormat="1" ht="15">
      <c r="A89" s="87" t="s">
        <v>342</v>
      </c>
      <c r="B89" s="131">
        <v>1306</v>
      </c>
      <c r="C89" s="132" t="s">
        <v>546</v>
      </c>
      <c r="D89" s="232">
        <v>18.432</v>
      </c>
      <c r="E89" s="233">
        <v>2412</v>
      </c>
      <c r="F89" s="233">
        <v>1491</v>
      </c>
      <c r="G89" s="233">
        <v>921</v>
      </c>
      <c r="H89" s="233">
        <v>2923</v>
      </c>
      <c r="I89" s="233">
        <v>511</v>
      </c>
      <c r="J89" s="234">
        <v>6.2</v>
      </c>
      <c r="K89" s="234">
        <v>71.2</v>
      </c>
      <c r="L89" s="234" t="s">
        <v>515</v>
      </c>
      <c r="M89" s="234" t="s">
        <v>516</v>
      </c>
      <c r="N89" s="235">
        <v>6</v>
      </c>
      <c r="O89" s="234" t="s">
        <v>541</v>
      </c>
      <c r="P89" s="234" t="s">
        <v>518</v>
      </c>
      <c r="Q89" s="236"/>
      <c r="R89" s="237"/>
      <c r="S89" s="237"/>
      <c r="T89" s="237"/>
      <c r="U89" s="237"/>
      <c r="V89" s="237"/>
      <c r="W89" s="237"/>
      <c r="X89" s="237"/>
      <c r="Y89" s="237"/>
      <c r="Z89" s="238"/>
      <c r="AA89" s="239" t="e">
        <v>#DIV/0!</v>
      </c>
      <c r="AB89" s="240" t="e">
        <v>#DIV/0!</v>
      </c>
      <c r="AC89" s="241"/>
      <c r="AD89" s="237"/>
      <c r="AE89" s="237"/>
      <c r="AF89" s="237"/>
      <c r="AG89" s="237"/>
      <c r="AH89" s="237"/>
      <c r="AI89" s="237"/>
      <c r="AJ89" s="237"/>
      <c r="AK89" s="237"/>
      <c r="AL89" s="238"/>
      <c r="AM89" s="239" t="e">
        <v>#DIV/0!</v>
      </c>
      <c r="AN89" s="240" t="e">
        <v>#DIV/0!</v>
      </c>
      <c r="AO89" s="241"/>
      <c r="AP89" s="237"/>
      <c r="AQ89" s="237"/>
      <c r="AR89" s="237"/>
      <c r="AS89" s="237"/>
      <c r="AT89" s="237"/>
      <c r="AU89" s="237"/>
      <c r="AV89" s="237"/>
      <c r="AW89" s="237"/>
      <c r="AX89" s="238"/>
      <c r="AY89" s="239" t="e">
        <v>#DIV/0!</v>
      </c>
      <c r="AZ89" s="240" t="e">
        <v>#DIV/0!</v>
      </c>
      <c r="BA89" s="241">
        <v>5.92</v>
      </c>
      <c r="BB89" s="242">
        <v>5.72</v>
      </c>
      <c r="BC89" s="242">
        <v>5.78</v>
      </c>
      <c r="BD89" s="242">
        <v>5.44</v>
      </c>
      <c r="BE89" s="242">
        <v>5.25</v>
      </c>
      <c r="BF89" s="242">
        <v>5.7</v>
      </c>
      <c r="BG89" s="242">
        <v>5.69</v>
      </c>
      <c r="BH89" s="242">
        <v>5.78</v>
      </c>
      <c r="BI89" s="237">
        <v>5.62</v>
      </c>
      <c r="BJ89" s="238">
        <v>5.48</v>
      </c>
      <c r="BK89" s="239">
        <v>5.638</v>
      </c>
      <c r="BL89" s="240">
        <v>0.19668361508891694</v>
      </c>
      <c r="BM89" s="241">
        <v>2.38</v>
      </c>
      <c r="BN89" s="242">
        <v>2.4</v>
      </c>
      <c r="BO89" s="242">
        <v>2.4</v>
      </c>
      <c r="BP89" s="242">
        <v>2.37</v>
      </c>
      <c r="BQ89" s="242">
        <v>2.48</v>
      </c>
      <c r="BR89" s="242">
        <v>2.48</v>
      </c>
      <c r="BS89" s="242">
        <v>2.53</v>
      </c>
      <c r="BT89" s="242">
        <v>2.34</v>
      </c>
      <c r="BU89" s="237">
        <v>2.4</v>
      </c>
      <c r="BV89" s="238">
        <v>2.32</v>
      </c>
      <c r="BW89" s="239">
        <v>2.41</v>
      </c>
      <c r="BX89" s="240">
        <v>0.06666666666666003</v>
      </c>
      <c r="BY89" s="241">
        <v>2.4873949579831933</v>
      </c>
      <c r="BZ89" s="237">
        <v>2.3833333333333333</v>
      </c>
      <c r="CA89" s="237">
        <v>2.4083333333333337</v>
      </c>
      <c r="CB89" s="237">
        <v>2.2953586497890295</v>
      </c>
      <c r="CC89" s="237">
        <v>2.116935483870968</v>
      </c>
      <c r="CD89" s="237">
        <v>2.2983870967741935</v>
      </c>
      <c r="CE89" s="237">
        <v>2.24901185770751</v>
      </c>
      <c r="CF89" s="237">
        <v>2.47008547008547</v>
      </c>
      <c r="CG89" s="237">
        <v>2.341666666666667</v>
      </c>
      <c r="CH89" s="238">
        <v>2.3620689655172415</v>
      </c>
      <c r="CI89" s="239">
        <v>2.3412575815060945</v>
      </c>
      <c r="CJ89" s="240">
        <v>0.1092549676216289</v>
      </c>
      <c r="CK89" s="243">
        <v>26.65</v>
      </c>
    </row>
    <row r="90" spans="1:89" ht="15">
      <c r="A90" s="87" t="s">
        <v>343</v>
      </c>
      <c r="B90" s="131">
        <v>1316</v>
      </c>
      <c r="C90" s="132" t="s">
        <v>344</v>
      </c>
      <c r="D90" s="140">
        <v>13.143</v>
      </c>
      <c r="E90" s="133">
        <v>2264</v>
      </c>
      <c r="F90" s="133">
        <v>1601</v>
      </c>
      <c r="G90" s="133">
        <v>663</v>
      </c>
      <c r="H90" s="133">
        <v>2960</v>
      </c>
      <c r="I90" s="133">
        <v>696</v>
      </c>
      <c r="J90" s="134">
        <v>6.266666666666667</v>
      </c>
      <c r="K90" s="134">
        <v>68.95</v>
      </c>
      <c r="L90" s="134" t="s">
        <v>515</v>
      </c>
      <c r="M90" s="134" t="s">
        <v>516</v>
      </c>
      <c r="N90" s="212">
        <v>7</v>
      </c>
      <c r="O90" s="134" t="s">
        <v>541</v>
      </c>
      <c r="P90" s="134" t="s">
        <v>518</v>
      </c>
      <c r="Q90" s="33">
        <v>8.62</v>
      </c>
      <c r="R90" s="36">
        <v>9.71</v>
      </c>
      <c r="S90" s="36">
        <v>8.62</v>
      </c>
      <c r="T90" s="36">
        <v>8.21</v>
      </c>
      <c r="U90" s="36">
        <v>8.55</v>
      </c>
      <c r="V90" s="36">
        <v>8.7</v>
      </c>
      <c r="W90" s="36">
        <v>8.66</v>
      </c>
      <c r="X90" s="36">
        <v>9.01</v>
      </c>
      <c r="Y90" s="36">
        <v>8.27</v>
      </c>
      <c r="Z90" s="166">
        <v>8.97</v>
      </c>
      <c r="AA90" s="171">
        <v>8.732</v>
      </c>
      <c r="AB90" s="42">
        <v>0.426973847754979</v>
      </c>
      <c r="AC90" s="35">
        <v>3.53</v>
      </c>
      <c r="AD90" s="36">
        <v>3.73</v>
      </c>
      <c r="AE90" s="36">
        <v>3.22</v>
      </c>
      <c r="AF90" s="36">
        <v>3.13</v>
      </c>
      <c r="AG90" s="36">
        <v>3.42</v>
      </c>
      <c r="AH90" s="36">
        <v>3.21</v>
      </c>
      <c r="AI90" s="36">
        <v>3.27</v>
      </c>
      <c r="AJ90" s="36">
        <v>3.37</v>
      </c>
      <c r="AK90" s="36">
        <v>3.23</v>
      </c>
      <c r="AL90" s="166">
        <v>3.38</v>
      </c>
      <c r="AM90" s="171">
        <v>3.349</v>
      </c>
      <c r="AN90" s="42">
        <v>0.17909959985065235</v>
      </c>
      <c r="AO90" s="35">
        <v>2.441926345609065</v>
      </c>
      <c r="AP90" s="36">
        <v>2.603217158176944</v>
      </c>
      <c r="AQ90" s="36">
        <v>2.677018633540372</v>
      </c>
      <c r="AR90" s="36">
        <v>2.623003194888179</v>
      </c>
      <c r="AS90" s="36">
        <v>2.5000000000000004</v>
      </c>
      <c r="AT90" s="36">
        <v>2.7102803738317753</v>
      </c>
      <c r="AU90" s="36">
        <v>2.6483180428134556</v>
      </c>
      <c r="AV90" s="36">
        <v>2.6735905044510386</v>
      </c>
      <c r="AW90" s="36">
        <v>2.5603715170278636</v>
      </c>
      <c r="AX90" s="166">
        <v>2.653846153846154</v>
      </c>
      <c r="AY90" s="171">
        <v>2.609157192418485</v>
      </c>
      <c r="AZ90" s="42">
        <v>0.08498489204474444</v>
      </c>
      <c r="BA90" s="35">
        <v>5.44</v>
      </c>
      <c r="BB90" s="37">
        <v>5.83</v>
      </c>
      <c r="BC90" s="37">
        <v>5.53</v>
      </c>
      <c r="BD90" s="37">
        <v>5.48</v>
      </c>
      <c r="BE90" s="37">
        <v>5.4</v>
      </c>
      <c r="BF90" s="37">
        <v>5.12</v>
      </c>
      <c r="BG90" s="37">
        <v>5.6</v>
      </c>
      <c r="BH90" s="37">
        <v>5.37</v>
      </c>
      <c r="BI90" s="36">
        <v>5.41</v>
      </c>
      <c r="BJ90" s="166">
        <v>5.62</v>
      </c>
      <c r="BK90" s="171">
        <v>5.479999999999999</v>
      </c>
      <c r="BL90" s="42">
        <v>0.1866666666667029</v>
      </c>
      <c r="BM90" s="35">
        <v>2.77</v>
      </c>
      <c r="BN90" s="37">
        <v>2.68</v>
      </c>
      <c r="BO90" s="37">
        <v>2.87</v>
      </c>
      <c r="BP90" s="37">
        <v>2.82</v>
      </c>
      <c r="BQ90" s="37">
        <v>2.78</v>
      </c>
      <c r="BR90" s="37">
        <v>2.72</v>
      </c>
      <c r="BS90" s="37">
        <v>2.68</v>
      </c>
      <c r="BT90" s="37">
        <v>2.53</v>
      </c>
      <c r="BU90" s="36">
        <v>2.5</v>
      </c>
      <c r="BV90" s="166">
        <v>2.67</v>
      </c>
      <c r="BW90" s="171">
        <v>2.7020000000000004</v>
      </c>
      <c r="BX90" s="42">
        <v>0.11811482172492296</v>
      </c>
      <c r="BY90" s="35">
        <v>1.9638989169675092</v>
      </c>
      <c r="BZ90" s="36">
        <v>2.175373134328358</v>
      </c>
      <c r="CA90" s="36">
        <v>1.9268292682926829</v>
      </c>
      <c r="CB90" s="36">
        <v>1.943262411347518</v>
      </c>
      <c r="CC90" s="36">
        <v>1.942446043165468</v>
      </c>
      <c r="CD90" s="36">
        <v>1.8823529411764706</v>
      </c>
      <c r="CE90" s="36">
        <v>2.08955223880597</v>
      </c>
      <c r="CF90" s="36">
        <v>2.122529644268775</v>
      </c>
      <c r="CG90" s="36">
        <v>2.164</v>
      </c>
      <c r="CH90" s="166">
        <v>2.104868913857678</v>
      </c>
      <c r="CI90" s="171">
        <v>2.031511351221043</v>
      </c>
      <c r="CJ90" s="42">
        <v>0.10994057815111288</v>
      </c>
      <c r="CK90" s="9">
        <v>32.61</v>
      </c>
    </row>
    <row r="91" spans="1:89" ht="15">
      <c r="A91" s="87" t="s">
        <v>345</v>
      </c>
      <c r="B91" s="131">
        <v>1325</v>
      </c>
      <c r="C91" s="132" t="s">
        <v>346</v>
      </c>
      <c r="D91" s="140">
        <v>15.643</v>
      </c>
      <c r="E91" s="133">
        <v>2767</v>
      </c>
      <c r="F91" s="133">
        <v>1832</v>
      </c>
      <c r="G91" s="133">
        <v>935</v>
      </c>
      <c r="H91" s="133">
        <v>3580</v>
      </c>
      <c r="I91" s="133">
        <v>813</v>
      </c>
      <c r="J91" s="134">
        <v>6.2</v>
      </c>
      <c r="K91" s="134">
        <v>71.3</v>
      </c>
      <c r="L91" s="134" t="s">
        <v>514</v>
      </c>
      <c r="M91" s="134" t="s">
        <v>516</v>
      </c>
      <c r="N91" s="212">
        <v>7</v>
      </c>
      <c r="O91" s="134" t="s">
        <v>541</v>
      </c>
      <c r="P91" s="134" t="s">
        <v>518</v>
      </c>
      <c r="Q91" s="33">
        <v>6.33</v>
      </c>
      <c r="R91" s="36">
        <v>6.93</v>
      </c>
      <c r="S91" s="36">
        <v>6.95</v>
      </c>
      <c r="T91" s="36">
        <v>5.96</v>
      </c>
      <c r="U91" s="36">
        <v>6.45</v>
      </c>
      <c r="V91" s="36">
        <v>5.92</v>
      </c>
      <c r="W91" s="36">
        <v>6.5</v>
      </c>
      <c r="X91" s="36">
        <v>6.34</v>
      </c>
      <c r="Y91" s="36">
        <v>6.26</v>
      </c>
      <c r="Z91" s="166">
        <v>6.38</v>
      </c>
      <c r="AA91" s="171">
        <v>6.402000000000001</v>
      </c>
      <c r="AB91" s="42">
        <v>0.3412981752726376</v>
      </c>
      <c r="AC91" s="35">
        <v>3.42</v>
      </c>
      <c r="AD91" s="36">
        <v>3.24</v>
      </c>
      <c r="AE91" s="36">
        <v>3.55</v>
      </c>
      <c r="AF91" s="36">
        <v>3.14</v>
      </c>
      <c r="AG91" s="36">
        <v>3.41</v>
      </c>
      <c r="AH91" s="36">
        <v>3.36</v>
      </c>
      <c r="AI91" s="36">
        <v>3.42</v>
      </c>
      <c r="AJ91" s="36">
        <v>3.57</v>
      </c>
      <c r="AK91" s="36">
        <v>3.31</v>
      </c>
      <c r="AL91" s="166">
        <v>3.25</v>
      </c>
      <c r="AM91" s="171">
        <v>3.367</v>
      </c>
      <c r="AN91" s="42">
        <v>0.13614126650080877</v>
      </c>
      <c r="AO91" s="35">
        <v>1.8508771929824561</v>
      </c>
      <c r="AP91" s="36">
        <v>2.138888888888889</v>
      </c>
      <c r="AQ91" s="36">
        <v>1.9577464788732395</v>
      </c>
      <c r="AR91" s="36">
        <v>1.8980891719745223</v>
      </c>
      <c r="AS91" s="36">
        <v>1.8914956011730204</v>
      </c>
      <c r="AT91" s="36">
        <v>1.7619047619047619</v>
      </c>
      <c r="AU91" s="36">
        <v>1.9005847953216375</v>
      </c>
      <c r="AV91" s="36">
        <v>1.7759103641456584</v>
      </c>
      <c r="AW91" s="36">
        <v>1.8912386706948638</v>
      </c>
      <c r="AX91" s="166">
        <v>1.963076923076923</v>
      </c>
      <c r="AY91" s="171">
        <v>1.9029812849035974</v>
      </c>
      <c r="AZ91" s="42">
        <v>0.10610635979742385</v>
      </c>
      <c r="BA91" s="35">
        <v>4.3</v>
      </c>
      <c r="BB91" s="37">
        <v>3.9</v>
      </c>
      <c r="BC91" s="37">
        <v>4.25</v>
      </c>
      <c r="BD91" s="37">
        <v>4.25</v>
      </c>
      <c r="BE91" s="37">
        <v>4.08</v>
      </c>
      <c r="BF91" s="37">
        <v>4.01</v>
      </c>
      <c r="BG91" s="37">
        <v>4.11</v>
      </c>
      <c r="BH91" s="37">
        <v>3.92</v>
      </c>
      <c r="BI91" s="36">
        <v>4.03</v>
      </c>
      <c r="BJ91" s="166">
        <v>4.3</v>
      </c>
      <c r="BK91" s="171">
        <v>4.115</v>
      </c>
      <c r="BL91" s="42">
        <v>0.15226074127409578</v>
      </c>
      <c r="BM91" s="35">
        <v>2.98</v>
      </c>
      <c r="BN91" s="37">
        <v>2.81</v>
      </c>
      <c r="BO91" s="37">
        <v>2.84</v>
      </c>
      <c r="BP91" s="37">
        <v>2.86</v>
      </c>
      <c r="BQ91" s="37">
        <v>2.99</v>
      </c>
      <c r="BR91" s="37">
        <v>2.82</v>
      </c>
      <c r="BS91" s="37">
        <v>3.09</v>
      </c>
      <c r="BT91" s="37">
        <v>2.91</v>
      </c>
      <c r="BU91" s="36">
        <v>2.93</v>
      </c>
      <c r="BV91" s="166">
        <v>2.94</v>
      </c>
      <c r="BW91" s="171">
        <v>2.917</v>
      </c>
      <c r="BX91" s="42">
        <v>0.0881980095517381</v>
      </c>
      <c r="BY91" s="35">
        <v>1.4429530201342282</v>
      </c>
      <c r="BZ91" s="36">
        <v>1.387900355871886</v>
      </c>
      <c r="CA91" s="36">
        <v>1.4964788732394367</v>
      </c>
      <c r="CB91" s="36">
        <v>1.486013986013986</v>
      </c>
      <c r="CC91" s="36">
        <v>1.3645484949832776</v>
      </c>
      <c r="CD91" s="36">
        <v>1.4219858156028369</v>
      </c>
      <c r="CE91" s="36">
        <v>1.3300970873786409</v>
      </c>
      <c r="CF91" s="36">
        <v>1.3470790378006872</v>
      </c>
      <c r="CG91" s="36">
        <v>1.3754266211604096</v>
      </c>
      <c r="CH91" s="166">
        <v>1.4625850340136055</v>
      </c>
      <c r="CI91" s="171">
        <v>1.4115068326198996</v>
      </c>
      <c r="CJ91" s="42">
        <v>0.05899325600592062</v>
      </c>
      <c r="CK91" s="9">
        <v>27.52</v>
      </c>
    </row>
    <row r="92" spans="1:89" ht="15">
      <c r="A92" s="87" t="s">
        <v>347</v>
      </c>
      <c r="B92" s="131">
        <v>1332</v>
      </c>
      <c r="C92" s="132" t="s">
        <v>348</v>
      </c>
      <c r="D92" s="140">
        <v>13.414</v>
      </c>
      <c r="E92" s="133">
        <v>2656</v>
      </c>
      <c r="F92" s="133">
        <v>1925</v>
      </c>
      <c r="G92" s="133">
        <v>731</v>
      </c>
      <c r="H92" s="133">
        <v>3623</v>
      </c>
      <c r="I92" s="133">
        <v>967</v>
      </c>
      <c r="J92" s="134">
        <v>6.533333333333333</v>
      </c>
      <c r="K92" s="134">
        <v>71.2</v>
      </c>
      <c r="L92" s="134" t="s">
        <v>514</v>
      </c>
      <c r="M92" s="134" t="s">
        <v>516</v>
      </c>
      <c r="N92" s="212">
        <v>7</v>
      </c>
      <c r="O92" s="134" t="s">
        <v>541</v>
      </c>
      <c r="P92" s="134" t="s">
        <v>518</v>
      </c>
      <c r="Q92" s="33">
        <v>7.17</v>
      </c>
      <c r="R92" s="36">
        <v>6.95</v>
      </c>
      <c r="S92" s="36">
        <v>7.49</v>
      </c>
      <c r="T92" s="36">
        <v>6.92</v>
      </c>
      <c r="U92" s="36">
        <v>8.17</v>
      </c>
      <c r="V92" s="36">
        <v>7.12</v>
      </c>
      <c r="W92" s="36">
        <v>7.55</v>
      </c>
      <c r="X92" s="36">
        <v>7.27</v>
      </c>
      <c r="Y92" s="36">
        <v>7.43</v>
      </c>
      <c r="Z92" s="166">
        <v>8.07</v>
      </c>
      <c r="AA92" s="171">
        <v>7.413999999999999</v>
      </c>
      <c r="AB92" s="42">
        <v>0.42849089190374257</v>
      </c>
      <c r="AC92" s="35">
        <v>2.99</v>
      </c>
      <c r="AD92" s="36">
        <v>3.52</v>
      </c>
      <c r="AE92" s="36">
        <v>3.29</v>
      </c>
      <c r="AF92" s="36">
        <v>3.43</v>
      </c>
      <c r="AG92" s="36">
        <v>3.54</v>
      </c>
      <c r="AH92" s="36">
        <v>3.35</v>
      </c>
      <c r="AI92" s="36">
        <v>3.89</v>
      </c>
      <c r="AJ92" s="36">
        <v>3.63</v>
      </c>
      <c r="AK92" s="36">
        <v>3.76</v>
      </c>
      <c r="AL92" s="166">
        <v>3.46</v>
      </c>
      <c r="AM92" s="171">
        <v>3.4859999999999998</v>
      </c>
      <c r="AN92" s="42">
        <v>0.25162582450050125</v>
      </c>
      <c r="AO92" s="35">
        <v>2.3979933110367893</v>
      </c>
      <c r="AP92" s="36">
        <v>1.9744318181818181</v>
      </c>
      <c r="AQ92" s="36">
        <v>2.276595744680851</v>
      </c>
      <c r="AR92" s="36">
        <v>2.017492711370262</v>
      </c>
      <c r="AS92" s="36">
        <v>2.307909604519774</v>
      </c>
      <c r="AT92" s="36">
        <v>2.1253731343283584</v>
      </c>
      <c r="AU92" s="36">
        <v>1.9408740359897172</v>
      </c>
      <c r="AV92" s="36">
        <v>2.002754820936639</v>
      </c>
      <c r="AW92" s="36">
        <v>1.9760638297872342</v>
      </c>
      <c r="AX92" s="166">
        <v>2.332369942196532</v>
      </c>
      <c r="AY92" s="171">
        <v>2.135185895302797</v>
      </c>
      <c r="AZ92" s="42">
        <v>0.17581059263231663</v>
      </c>
      <c r="BA92" s="35">
        <v>4.9</v>
      </c>
      <c r="BB92" s="37">
        <v>5.03</v>
      </c>
      <c r="BC92" s="37">
        <v>4.81</v>
      </c>
      <c r="BD92" s="37">
        <v>4.57</v>
      </c>
      <c r="BE92" s="37">
        <v>4.74</v>
      </c>
      <c r="BF92" s="37">
        <v>4.97</v>
      </c>
      <c r="BG92" s="37">
        <v>4.89</v>
      </c>
      <c r="BH92" s="37">
        <v>4.77</v>
      </c>
      <c r="BI92" s="36">
        <v>4.87</v>
      </c>
      <c r="BJ92" s="166">
        <v>4.82</v>
      </c>
      <c r="BK92" s="171">
        <v>4.836999999999999</v>
      </c>
      <c r="BL92" s="42">
        <v>0.12867271142974687</v>
      </c>
      <c r="BM92" s="35">
        <v>2.94</v>
      </c>
      <c r="BN92" s="37">
        <v>2.84</v>
      </c>
      <c r="BO92" s="37">
        <v>2.78</v>
      </c>
      <c r="BP92" s="37">
        <v>2.67</v>
      </c>
      <c r="BQ92" s="37">
        <v>2.77</v>
      </c>
      <c r="BR92" s="37">
        <v>2.97</v>
      </c>
      <c r="BS92" s="37">
        <v>2.87</v>
      </c>
      <c r="BT92" s="37">
        <v>2.93</v>
      </c>
      <c r="BU92" s="36">
        <v>2.9</v>
      </c>
      <c r="BV92" s="166">
        <v>2.8</v>
      </c>
      <c r="BW92" s="171">
        <v>2.847</v>
      </c>
      <c r="BX92" s="42">
        <v>0.09310090105781405</v>
      </c>
      <c r="BY92" s="35">
        <v>1.6666666666666667</v>
      </c>
      <c r="BZ92" s="36">
        <v>1.7711267605633805</v>
      </c>
      <c r="CA92" s="36">
        <v>1.7302158273381294</v>
      </c>
      <c r="CB92" s="36">
        <v>1.711610486891386</v>
      </c>
      <c r="CC92" s="36">
        <v>1.7111913357400723</v>
      </c>
      <c r="CD92" s="36">
        <v>1.6734006734006732</v>
      </c>
      <c r="CE92" s="36">
        <v>1.7038327526132402</v>
      </c>
      <c r="CF92" s="36">
        <v>1.6279863481228667</v>
      </c>
      <c r="CG92" s="36">
        <v>1.6793103448275863</v>
      </c>
      <c r="CH92" s="166">
        <v>1.7214285714285715</v>
      </c>
      <c r="CI92" s="171">
        <v>1.6996769767592572</v>
      </c>
      <c r="CJ92" s="42">
        <v>0.039633817058831566</v>
      </c>
      <c r="CK92" s="9">
        <v>27.23</v>
      </c>
    </row>
    <row r="93" spans="1:89" ht="15">
      <c r="A93" s="87" t="s">
        <v>350</v>
      </c>
      <c r="B93" s="131">
        <v>1355</v>
      </c>
      <c r="C93" s="132" t="s">
        <v>351</v>
      </c>
      <c r="D93" s="140">
        <v>13.396</v>
      </c>
      <c r="E93" s="133">
        <v>2443</v>
      </c>
      <c r="F93" s="133">
        <v>1890</v>
      </c>
      <c r="G93" s="133">
        <v>553</v>
      </c>
      <c r="H93" s="133">
        <v>3166</v>
      </c>
      <c r="I93" s="133">
        <v>723</v>
      </c>
      <c r="J93" s="134">
        <v>6.6</v>
      </c>
      <c r="K93" s="134">
        <v>67.35</v>
      </c>
      <c r="L93" s="134" t="s">
        <v>514</v>
      </c>
      <c r="M93" s="134" t="s">
        <v>516</v>
      </c>
      <c r="N93" s="212">
        <v>7</v>
      </c>
      <c r="O93" s="134" t="s">
        <v>541</v>
      </c>
      <c r="P93" s="134" t="s">
        <v>518</v>
      </c>
      <c r="Q93" s="33">
        <v>7.56</v>
      </c>
      <c r="R93" s="36">
        <v>8.68</v>
      </c>
      <c r="S93" s="36">
        <v>7.68</v>
      </c>
      <c r="T93" s="36">
        <v>8.14</v>
      </c>
      <c r="U93" s="36">
        <v>7.79</v>
      </c>
      <c r="V93" s="36">
        <v>7.73</v>
      </c>
      <c r="W93" s="36">
        <v>8.06</v>
      </c>
      <c r="X93" s="36">
        <v>8.42</v>
      </c>
      <c r="Y93" s="36">
        <v>7.68</v>
      </c>
      <c r="Z93" s="166">
        <v>7.52</v>
      </c>
      <c r="AA93" s="171">
        <v>7.926</v>
      </c>
      <c r="AB93" s="42">
        <v>0.3877341586419247</v>
      </c>
      <c r="AC93" s="35">
        <v>3.68</v>
      </c>
      <c r="AD93" s="36">
        <v>3.55</v>
      </c>
      <c r="AE93" s="36">
        <v>3.26</v>
      </c>
      <c r="AF93" s="36">
        <v>3.51</v>
      </c>
      <c r="AG93" s="36">
        <v>3.24</v>
      </c>
      <c r="AH93" s="36">
        <v>3.61</v>
      </c>
      <c r="AI93" s="36">
        <v>4</v>
      </c>
      <c r="AJ93" s="36">
        <v>3.57</v>
      </c>
      <c r="AK93" s="36">
        <v>3.49</v>
      </c>
      <c r="AL93" s="166">
        <v>3.41</v>
      </c>
      <c r="AM93" s="171">
        <v>3.532000000000001</v>
      </c>
      <c r="AN93" s="42">
        <v>0.21734764779034135</v>
      </c>
      <c r="AO93" s="35">
        <v>2.0543478260869565</v>
      </c>
      <c r="AP93" s="36">
        <v>2.445070422535211</v>
      </c>
      <c r="AQ93" s="36">
        <v>2.355828220858896</v>
      </c>
      <c r="AR93" s="36">
        <v>2.3190883190883196</v>
      </c>
      <c r="AS93" s="36">
        <v>2.404320987654321</v>
      </c>
      <c r="AT93" s="36">
        <v>2.141274238227147</v>
      </c>
      <c r="AU93" s="36">
        <v>2.015</v>
      </c>
      <c r="AV93" s="36">
        <v>2.358543417366947</v>
      </c>
      <c r="AW93" s="36">
        <v>2.2005730659025784</v>
      </c>
      <c r="AX93" s="166">
        <v>2.2052785923753664</v>
      </c>
      <c r="AY93" s="171">
        <v>2.2499325090095743</v>
      </c>
      <c r="AZ93" s="42">
        <v>0.14884405097312356</v>
      </c>
      <c r="BA93" s="35">
        <v>5.17</v>
      </c>
      <c r="BB93" s="37">
        <v>5.36</v>
      </c>
      <c r="BC93" s="37">
        <v>5.49</v>
      </c>
      <c r="BD93" s="37">
        <v>5.32</v>
      </c>
      <c r="BE93" s="37">
        <v>5.3</v>
      </c>
      <c r="BF93" s="37">
        <v>5.22</v>
      </c>
      <c r="BG93" s="37">
        <v>5.22</v>
      </c>
      <c r="BH93" s="37">
        <v>5.04</v>
      </c>
      <c r="BI93" s="36">
        <v>4.85</v>
      </c>
      <c r="BJ93" s="166">
        <v>5.26</v>
      </c>
      <c r="BK93" s="171">
        <v>5.223000000000001</v>
      </c>
      <c r="BL93" s="42">
        <v>0.17707813717867305</v>
      </c>
      <c r="BM93" s="35">
        <v>2.99</v>
      </c>
      <c r="BN93" s="37">
        <v>2.89</v>
      </c>
      <c r="BO93" s="37">
        <v>2.85</v>
      </c>
      <c r="BP93" s="37">
        <v>2.84</v>
      </c>
      <c r="BQ93" s="37">
        <v>2.93</v>
      </c>
      <c r="BR93" s="37">
        <v>2.95</v>
      </c>
      <c r="BS93" s="37">
        <v>2.92</v>
      </c>
      <c r="BT93" s="37">
        <v>3.03</v>
      </c>
      <c r="BU93" s="36">
        <v>2.91</v>
      </c>
      <c r="BV93" s="166">
        <v>3.1</v>
      </c>
      <c r="BW93" s="171">
        <v>2.941</v>
      </c>
      <c r="BX93" s="42">
        <v>0.08047774019358776</v>
      </c>
      <c r="BY93" s="35">
        <v>1.7290969899665551</v>
      </c>
      <c r="BZ93" s="36">
        <v>1.8546712802768166</v>
      </c>
      <c r="CA93" s="36">
        <v>1.9263157894736842</v>
      </c>
      <c r="CB93" s="36">
        <v>1.8732394366197185</v>
      </c>
      <c r="CC93" s="36">
        <v>1.8088737201365186</v>
      </c>
      <c r="CD93" s="36">
        <v>1.7694915254237287</v>
      </c>
      <c r="CE93" s="36">
        <v>1.7876712328767124</v>
      </c>
      <c r="CF93" s="36">
        <v>1.6633663366336635</v>
      </c>
      <c r="CG93" s="36">
        <v>1.6666666666666665</v>
      </c>
      <c r="CH93" s="166">
        <v>1.6967741935483869</v>
      </c>
      <c r="CI93" s="171">
        <v>1.777616717162245</v>
      </c>
      <c r="CJ93" s="42">
        <v>0.0898080528737563</v>
      </c>
      <c r="CK93" s="9">
        <v>35.43</v>
      </c>
    </row>
    <row r="94" spans="1:89" ht="15">
      <c r="A94" s="87" t="s">
        <v>352</v>
      </c>
      <c r="B94" s="131">
        <v>1385</v>
      </c>
      <c r="C94" s="132" t="s">
        <v>353</v>
      </c>
      <c r="D94" s="140">
        <v>15.513</v>
      </c>
      <c r="E94" s="133">
        <v>2649</v>
      </c>
      <c r="F94" s="133">
        <v>1791</v>
      </c>
      <c r="G94" s="133">
        <v>858</v>
      </c>
      <c r="H94" s="133">
        <v>3468</v>
      </c>
      <c r="I94" s="133">
        <v>819</v>
      </c>
      <c r="J94" s="134">
        <v>6.4</v>
      </c>
      <c r="K94" s="134">
        <v>69.75</v>
      </c>
      <c r="L94" s="134" t="s">
        <v>514</v>
      </c>
      <c r="M94" s="134" t="s">
        <v>516</v>
      </c>
      <c r="N94" s="212">
        <v>7</v>
      </c>
      <c r="O94" s="134" t="s">
        <v>541</v>
      </c>
      <c r="P94" s="134" t="s">
        <v>518</v>
      </c>
      <c r="Q94" s="33">
        <v>7.52</v>
      </c>
      <c r="R94" s="36">
        <v>7.98</v>
      </c>
      <c r="S94" s="36">
        <v>8.02</v>
      </c>
      <c r="T94" s="36">
        <v>8</v>
      </c>
      <c r="U94" s="36">
        <v>7.46</v>
      </c>
      <c r="V94" s="36">
        <v>7.28</v>
      </c>
      <c r="W94" s="36">
        <v>7.72</v>
      </c>
      <c r="X94" s="36">
        <v>7.1</v>
      </c>
      <c r="Y94" s="36">
        <v>8.26</v>
      </c>
      <c r="Z94" s="166">
        <v>7.51</v>
      </c>
      <c r="AA94" s="171">
        <v>7.6850000000000005</v>
      </c>
      <c r="AB94" s="42">
        <v>0.37193936184393733</v>
      </c>
      <c r="AC94" s="35">
        <v>3.19</v>
      </c>
      <c r="AD94" s="36">
        <v>3.54</v>
      </c>
      <c r="AE94" s="36">
        <v>3.66</v>
      </c>
      <c r="AF94" s="36">
        <v>3.24</v>
      </c>
      <c r="AG94" s="36">
        <v>3.23</v>
      </c>
      <c r="AH94" s="36">
        <v>3.63</v>
      </c>
      <c r="AI94" s="36">
        <v>3.07</v>
      </c>
      <c r="AJ94" s="36">
        <v>3.26</v>
      </c>
      <c r="AK94" s="36">
        <v>3.62</v>
      </c>
      <c r="AL94" s="166">
        <v>3.34</v>
      </c>
      <c r="AM94" s="171">
        <v>3.378</v>
      </c>
      <c r="AN94" s="42">
        <v>0.21456933611305845</v>
      </c>
      <c r="AO94" s="35">
        <v>2.3573667711598745</v>
      </c>
      <c r="AP94" s="36">
        <v>2.2542372881355934</v>
      </c>
      <c r="AQ94" s="36">
        <v>2.191256830601093</v>
      </c>
      <c r="AR94" s="36">
        <v>2.4691358024691357</v>
      </c>
      <c r="AS94" s="36">
        <v>2.3095975232198143</v>
      </c>
      <c r="AT94" s="36">
        <v>2.0055096418732785</v>
      </c>
      <c r="AU94" s="36">
        <v>2.5146579804560263</v>
      </c>
      <c r="AV94" s="36">
        <v>2.1779141104294477</v>
      </c>
      <c r="AW94" s="36">
        <v>2.281767955801105</v>
      </c>
      <c r="AX94" s="166">
        <v>2.248502994011976</v>
      </c>
      <c r="AY94" s="171">
        <v>2.280994689815734</v>
      </c>
      <c r="AZ94" s="42">
        <v>0.14643511881260315</v>
      </c>
      <c r="BA94" s="35">
        <v>5.19</v>
      </c>
      <c r="BB94" s="37">
        <v>5.76</v>
      </c>
      <c r="BC94" s="37">
        <v>5.34</v>
      </c>
      <c r="BD94" s="37">
        <v>4.88</v>
      </c>
      <c r="BE94" s="37">
        <v>4.92</v>
      </c>
      <c r="BF94" s="37">
        <v>4.58</v>
      </c>
      <c r="BG94" s="37">
        <v>5.18</v>
      </c>
      <c r="BH94" s="37">
        <v>5.15</v>
      </c>
      <c r="BI94" s="36">
        <v>5.22</v>
      </c>
      <c r="BJ94" s="166">
        <v>5.36</v>
      </c>
      <c r="BK94" s="171">
        <v>5.1579999999999995</v>
      </c>
      <c r="BL94" s="42">
        <v>0.31793779964713853</v>
      </c>
      <c r="BM94" s="35">
        <v>2.72</v>
      </c>
      <c r="BN94" s="37">
        <v>3.01</v>
      </c>
      <c r="BO94" s="37">
        <v>2.68</v>
      </c>
      <c r="BP94" s="37">
        <v>2.9</v>
      </c>
      <c r="BQ94" s="37">
        <v>3.06</v>
      </c>
      <c r="BR94" s="37">
        <v>2.92</v>
      </c>
      <c r="BS94" s="37">
        <v>2.88</v>
      </c>
      <c r="BT94" s="37">
        <v>2.89</v>
      </c>
      <c r="BU94" s="36">
        <v>2.81</v>
      </c>
      <c r="BV94" s="166">
        <v>2.87</v>
      </c>
      <c r="BW94" s="171">
        <v>2.8739999999999997</v>
      </c>
      <c r="BX94" s="42">
        <v>0.11625642156697004</v>
      </c>
      <c r="BY94" s="35">
        <v>1.9080882352941178</v>
      </c>
      <c r="BZ94" s="36">
        <v>1.9136212624584719</v>
      </c>
      <c r="CA94" s="36">
        <v>1.9925373134328357</v>
      </c>
      <c r="CB94" s="36">
        <v>1.6827586206896552</v>
      </c>
      <c r="CC94" s="36">
        <v>1.6078431372549018</v>
      </c>
      <c r="CD94" s="36">
        <v>1.5684931506849316</v>
      </c>
      <c r="CE94" s="36">
        <v>1.7986111111111112</v>
      </c>
      <c r="CF94" s="36">
        <v>1.782006920415225</v>
      </c>
      <c r="CG94" s="36">
        <v>1.8576512455516012</v>
      </c>
      <c r="CH94" s="166">
        <v>1.867595818815331</v>
      </c>
      <c r="CI94" s="171">
        <v>1.7979206815708182</v>
      </c>
      <c r="CJ94" s="42">
        <v>0.139085905615105</v>
      </c>
      <c r="CK94" s="9">
        <v>31.58</v>
      </c>
    </row>
    <row r="95" spans="1:89" ht="15">
      <c r="A95" s="89" t="s">
        <v>355</v>
      </c>
      <c r="B95" s="131">
        <v>1408</v>
      </c>
      <c r="C95" s="132" t="s">
        <v>356</v>
      </c>
      <c r="D95" s="140">
        <v>14.172</v>
      </c>
      <c r="E95" s="133">
        <v>2143</v>
      </c>
      <c r="F95" s="133">
        <v>1637</v>
      </c>
      <c r="G95" s="133">
        <v>506</v>
      </c>
      <c r="H95" s="133">
        <v>3015</v>
      </c>
      <c r="I95" s="133">
        <v>872</v>
      </c>
      <c r="J95" s="134">
        <v>6.333333333333333</v>
      </c>
      <c r="K95" s="134">
        <v>66.75</v>
      </c>
      <c r="L95" s="134" t="s">
        <v>515</v>
      </c>
      <c r="M95" s="134" t="s">
        <v>516</v>
      </c>
      <c r="N95" s="212">
        <v>7</v>
      </c>
      <c r="O95" s="134" t="s">
        <v>541</v>
      </c>
      <c r="P95" s="134" t="s">
        <v>518</v>
      </c>
      <c r="Q95" s="33">
        <v>8.55</v>
      </c>
      <c r="R95" s="36">
        <v>8.94</v>
      </c>
      <c r="S95" s="36">
        <v>8.5</v>
      </c>
      <c r="T95" s="36">
        <v>8.45</v>
      </c>
      <c r="U95" s="36">
        <v>8.33</v>
      </c>
      <c r="V95" s="36">
        <v>8.74</v>
      </c>
      <c r="W95" s="36">
        <v>8.73</v>
      </c>
      <c r="X95" s="36">
        <v>7.96</v>
      </c>
      <c r="Y95" s="36">
        <v>7.31</v>
      </c>
      <c r="Z95" s="166">
        <v>8.57</v>
      </c>
      <c r="AA95" s="171">
        <v>8.407999999999998</v>
      </c>
      <c r="AB95" s="42">
        <v>0.4673756519118478</v>
      </c>
      <c r="AC95" s="35">
        <v>3.53</v>
      </c>
      <c r="AD95" s="36">
        <v>3.8</v>
      </c>
      <c r="AE95" s="36">
        <v>3.15</v>
      </c>
      <c r="AF95" s="36">
        <v>3.26</v>
      </c>
      <c r="AG95" s="36">
        <v>3.21</v>
      </c>
      <c r="AH95" s="36">
        <v>3.57</v>
      </c>
      <c r="AI95" s="36">
        <v>3.58</v>
      </c>
      <c r="AJ95" s="36">
        <v>3.51</v>
      </c>
      <c r="AK95" s="36">
        <v>3.44</v>
      </c>
      <c r="AL95" s="166">
        <v>3.46</v>
      </c>
      <c r="AM95" s="171">
        <v>3.4509999999999996</v>
      </c>
      <c r="AN95" s="42">
        <v>0.1965508133339158</v>
      </c>
      <c r="AO95" s="35">
        <v>2.4220963172804537</v>
      </c>
      <c r="AP95" s="36">
        <v>2.3526315789473684</v>
      </c>
      <c r="AQ95" s="36">
        <v>2.6984126984126986</v>
      </c>
      <c r="AR95" s="36">
        <v>2.5920245398773005</v>
      </c>
      <c r="AS95" s="36">
        <v>2.5950155763239877</v>
      </c>
      <c r="AT95" s="36">
        <v>2.4481792717086837</v>
      </c>
      <c r="AU95" s="36">
        <v>2.4385474860335195</v>
      </c>
      <c r="AV95" s="36">
        <v>2.267806267806268</v>
      </c>
      <c r="AW95" s="36">
        <v>2.125</v>
      </c>
      <c r="AX95" s="166">
        <v>2.4768786127167632</v>
      </c>
      <c r="AY95" s="171">
        <v>2.4416592349107047</v>
      </c>
      <c r="AZ95" s="42">
        <v>0.16738159607495007</v>
      </c>
      <c r="BA95" s="35">
        <v>5.45</v>
      </c>
      <c r="BB95" s="37">
        <v>6.08</v>
      </c>
      <c r="BC95" s="37">
        <v>5.86</v>
      </c>
      <c r="BD95" s="37">
        <v>6.25</v>
      </c>
      <c r="BE95" s="37">
        <v>6.31</v>
      </c>
      <c r="BF95" s="37">
        <v>6.37</v>
      </c>
      <c r="BG95" s="37">
        <v>5.44</v>
      </c>
      <c r="BH95" s="37">
        <v>6.26</v>
      </c>
      <c r="BI95" s="36">
        <v>5.89</v>
      </c>
      <c r="BJ95" s="166">
        <v>6</v>
      </c>
      <c r="BK95" s="171">
        <v>5.991</v>
      </c>
      <c r="BL95" s="42">
        <v>0.3360704291265999</v>
      </c>
      <c r="BM95" s="35">
        <v>2.72</v>
      </c>
      <c r="BN95" s="37">
        <v>2.87</v>
      </c>
      <c r="BO95" s="37">
        <v>2.66</v>
      </c>
      <c r="BP95" s="37">
        <v>2.74</v>
      </c>
      <c r="BQ95" s="37">
        <v>2.76</v>
      </c>
      <c r="BR95" s="37">
        <v>2.91</v>
      </c>
      <c r="BS95" s="37">
        <v>2.84</v>
      </c>
      <c r="BT95" s="37">
        <v>2.83</v>
      </c>
      <c r="BU95" s="36">
        <v>2.72</v>
      </c>
      <c r="BV95" s="166">
        <v>2.76</v>
      </c>
      <c r="BW95" s="171">
        <v>2.7809999999999997</v>
      </c>
      <c r="BX95" s="42">
        <v>0.07823753006782272</v>
      </c>
      <c r="BY95" s="35">
        <v>2.003676470588235</v>
      </c>
      <c r="BZ95" s="36">
        <v>2.1184668989547037</v>
      </c>
      <c r="CA95" s="36">
        <v>2.2030075187969924</v>
      </c>
      <c r="CB95" s="36">
        <v>2.2810218978102186</v>
      </c>
      <c r="CC95" s="36">
        <v>2.286231884057971</v>
      </c>
      <c r="CD95" s="36">
        <v>2.1890034364261166</v>
      </c>
      <c r="CE95" s="36">
        <v>1.9154929577464792</v>
      </c>
      <c r="CF95" s="36">
        <v>2.212014134275618</v>
      </c>
      <c r="CG95" s="36">
        <v>2.165441176470588</v>
      </c>
      <c r="CH95" s="166">
        <v>2.173913043478261</v>
      </c>
      <c r="CI95" s="171">
        <v>2.1548269418605184</v>
      </c>
      <c r="CJ95" s="42">
        <v>0.1163702980342772</v>
      </c>
      <c r="CK95" s="9">
        <v>32.27</v>
      </c>
    </row>
    <row r="96" spans="1:89" ht="15">
      <c r="A96" s="89" t="s">
        <v>358</v>
      </c>
      <c r="B96" s="131">
        <v>1484</v>
      </c>
      <c r="C96" s="132" t="s">
        <v>359</v>
      </c>
      <c r="D96" s="140">
        <v>18.868</v>
      </c>
      <c r="E96" s="133">
        <v>2772</v>
      </c>
      <c r="F96" s="133">
        <v>1868</v>
      </c>
      <c r="G96" s="133">
        <v>904</v>
      </c>
      <c r="H96" s="133">
        <v>3221</v>
      </c>
      <c r="I96" s="133">
        <v>449</v>
      </c>
      <c r="J96" s="134">
        <v>6.466666666666667</v>
      </c>
      <c r="K96" s="134">
        <v>68.15</v>
      </c>
      <c r="L96" s="134" t="s">
        <v>515</v>
      </c>
      <c r="M96" s="134" t="s">
        <v>516</v>
      </c>
      <c r="N96" s="212">
        <v>7</v>
      </c>
      <c r="O96" s="134" t="s">
        <v>541</v>
      </c>
      <c r="P96" s="134" t="s">
        <v>518</v>
      </c>
      <c r="Q96" s="33">
        <v>6.52</v>
      </c>
      <c r="R96" s="36">
        <v>7.18</v>
      </c>
      <c r="S96" s="36">
        <v>6.41</v>
      </c>
      <c r="T96" s="36">
        <v>6.61</v>
      </c>
      <c r="U96" s="36">
        <v>6.58</v>
      </c>
      <c r="V96" s="36">
        <v>6.89</v>
      </c>
      <c r="W96" s="36">
        <v>6.79</v>
      </c>
      <c r="X96" s="36">
        <v>7.07</v>
      </c>
      <c r="Y96" s="36">
        <v>7.21</v>
      </c>
      <c r="Z96" s="166">
        <v>6.69</v>
      </c>
      <c r="AA96" s="171">
        <v>6.795</v>
      </c>
      <c r="AB96" s="42">
        <v>0.2829310870159077</v>
      </c>
      <c r="AC96" s="35">
        <v>2.64</v>
      </c>
      <c r="AD96" s="36">
        <v>3.2</v>
      </c>
      <c r="AE96" s="36">
        <v>3.04</v>
      </c>
      <c r="AF96" s="36">
        <v>2.84</v>
      </c>
      <c r="AG96" s="36">
        <v>2.95</v>
      </c>
      <c r="AH96" s="36">
        <v>3.06</v>
      </c>
      <c r="AI96" s="36">
        <v>2.93</v>
      </c>
      <c r="AJ96" s="36">
        <v>2.84</v>
      </c>
      <c r="AK96" s="36">
        <v>3.21</v>
      </c>
      <c r="AL96" s="166">
        <v>2.96</v>
      </c>
      <c r="AM96" s="171">
        <v>2.9669999999999996</v>
      </c>
      <c r="AN96" s="42">
        <v>0.17262998323325487</v>
      </c>
      <c r="AO96" s="35">
        <v>2.4696969696969693</v>
      </c>
      <c r="AP96" s="36">
        <v>2.24375</v>
      </c>
      <c r="AQ96" s="36">
        <v>2.1085526315789473</v>
      </c>
      <c r="AR96" s="36">
        <v>2.3274647887323945</v>
      </c>
      <c r="AS96" s="36">
        <v>2.230508474576271</v>
      </c>
      <c r="AT96" s="36">
        <v>2.2516339869281046</v>
      </c>
      <c r="AU96" s="36">
        <v>2.31740614334471</v>
      </c>
      <c r="AV96" s="36">
        <v>2.48943661971831</v>
      </c>
      <c r="AW96" s="36">
        <v>2.2461059190031154</v>
      </c>
      <c r="AX96" s="166">
        <v>2.260135135135135</v>
      </c>
      <c r="AY96" s="171">
        <v>2.294469066871396</v>
      </c>
      <c r="AZ96" s="42">
        <v>0.11397511949098908</v>
      </c>
      <c r="BA96" s="35">
        <v>4.4</v>
      </c>
      <c r="BB96" s="37">
        <v>4.39</v>
      </c>
      <c r="BC96" s="37">
        <v>4.18</v>
      </c>
      <c r="BD96" s="37">
        <v>4.52</v>
      </c>
      <c r="BE96" s="37">
        <v>4.28</v>
      </c>
      <c r="BF96" s="37">
        <v>4.41</v>
      </c>
      <c r="BG96" s="37">
        <v>4.28</v>
      </c>
      <c r="BH96" s="37">
        <v>4.22</v>
      </c>
      <c r="BI96" s="36">
        <v>4.48</v>
      </c>
      <c r="BJ96" s="166">
        <v>4.44</v>
      </c>
      <c r="BK96" s="171">
        <v>4.359999999999999</v>
      </c>
      <c r="BL96" s="42">
        <v>0.1136270703270999</v>
      </c>
      <c r="BM96" s="35">
        <v>2.82</v>
      </c>
      <c r="BN96" s="37">
        <v>2.61</v>
      </c>
      <c r="BO96" s="37">
        <v>2.78</v>
      </c>
      <c r="BP96" s="37">
        <v>2.74</v>
      </c>
      <c r="BQ96" s="37">
        <v>2.46</v>
      </c>
      <c r="BR96" s="37">
        <v>2.8</v>
      </c>
      <c r="BS96" s="37">
        <v>2.69</v>
      </c>
      <c r="BT96" s="37">
        <v>2.75</v>
      </c>
      <c r="BU96" s="36">
        <v>2.59</v>
      </c>
      <c r="BV96" s="166">
        <v>2.44</v>
      </c>
      <c r="BW96" s="171">
        <v>2.668</v>
      </c>
      <c r="BX96" s="42">
        <v>0.1375015151431598</v>
      </c>
      <c r="BY96" s="35">
        <v>1.5602836879432627</v>
      </c>
      <c r="BZ96" s="36">
        <v>1.681992337164751</v>
      </c>
      <c r="CA96" s="36">
        <v>1.5035971223021583</v>
      </c>
      <c r="CB96" s="36">
        <v>1.6496350364963501</v>
      </c>
      <c r="CC96" s="36">
        <v>1.7398373983739839</v>
      </c>
      <c r="CD96" s="36">
        <v>1.5750000000000002</v>
      </c>
      <c r="CE96" s="36">
        <v>1.5910780669144982</v>
      </c>
      <c r="CF96" s="36">
        <v>1.5345454545454544</v>
      </c>
      <c r="CG96" s="36">
        <v>1.72972972972973</v>
      </c>
      <c r="CH96" s="166">
        <v>1.8196721311475412</v>
      </c>
      <c r="CI96" s="171">
        <v>1.6385370964617731</v>
      </c>
      <c r="CJ96" s="42">
        <v>0.10265110640189624</v>
      </c>
      <c r="CK96" s="9">
        <v>24.34</v>
      </c>
    </row>
    <row r="97" spans="1:89" ht="15">
      <c r="A97" s="89" t="s">
        <v>360</v>
      </c>
      <c r="B97" s="131">
        <v>1486</v>
      </c>
      <c r="C97" s="132" t="s">
        <v>361</v>
      </c>
      <c r="D97" s="140">
        <v>14.859</v>
      </c>
      <c r="E97" s="133">
        <v>2683</v>
      </c>
      <c r="F97" s="133">
        <v>1792</v>
      </c>
      <c r="G97" s="133">
        <v>891</v>
      </c>
      <c r="H97" s="133">
        <v>3480</v>
      </c>
      <c r="I97" s="133">
        <v>797</v>
      </c>
      <c r="J97" s="134">
        <v>6.333333333333333</v>
      </c>
      <c r="K97" s="134">
        <v>71.3</v>
      </c>
      <c r="L97" s="134" t="s">
        <v>514</v>
      </c>
      <c r="M97" s="134" t="s">
        <v>517</v>
      </c>
      <c r="N97" s="212">
        <v>7</v>
      </c>
      <c r="O97" s="134" t="s">
        <v>541</v>
      </c>
      <c r="P97" s="134" t="s">
        <v>518</v>
      </c>
      <c r="Q97" s="33">
        <v>10.84</v>
      </c>
      <c r="R97" s="36">
        <v>10.36</v>
      </c>
      <c r="S97" s="36">
        <v>9.9</v>
      </c>
      <c r="T97" s="36">
        <v>10.49</v>
      </c>
      <c r="U97" s="36">
        <v>9.86</v>
      </c>
      <c r="V97" s="36">
        <v>9.68</v>
      </c>
      <c r="W97" s="36">
        <v>10.73</v>
      </c>
      <c r="X97" s="36">
        <v>10.05</v>
      </c>
      <c r="Y97" s="36">
        <v>9.24</v>
      </c>
      <c r="Z97" s="166">
        <v>9.61</v>
      </c>
      <c r="AA97" s="171">
        <v>10.075999999999999</v>
      </c>
      <c r="AB97" s="42">
        <v>0.5179703981245979</v>
      </c>
      <c r="AC97" s="35">
        <v>2.91</v>
      </c>
      <c r="AD97" s="36">
        <v>2.97</v>
      </c>
      <c r="AE97" s="36">
        <v>2.98</v>
      </c>
      <c r="AF97" s="36">
        <v>3</v>
      </c>
      <c r="AG97" s="36">
        <v>2.85</v>
      </c>
      <c r="AH97" s="36">
        <v>2.47</v>
      </c>
      <c r="AI97" s="36">
        <v>2.82</v>
      </c>
      <c r="AJ97" s="36">
        <v>2.85</v>
      </c>
      <c r="AK97" s="36">
        <v>2.87</v>
      </c>
      <c r="AL97" s="166">
        <v>2.86</v>
      </c>
      <c r="AM97" s="171">
        <v>2.858</v>
      </c>
      <c r="AN97" s="42">
        <v>0.15002222057637224</v>
      </c>
      <c r="AO97" s="35">
        <v>3.7250859106529206</v>
      </c>
      <c r="AP97" s="36">
        <v>3.488215488215488</v>
      </c>
      <c r="AQ97" s="36">
        <v>3.3221476510067114</v>
      </c>
      <c r="AR97" s="36">
        <v>3.4966666666666666</v>
      </c>
      <c r="AS97" s="36">
        <v>3.459649122807017</v>
      </c>
      <c r="AT97" s="36">
        <v>3.9190283400809713</v>
      </c>
      <c r="AU97" s="36">
        <v>3.8049645390070927</v>
      </c>
      <c r="AV97" s="36">
        <v>3.5263157894736845</v>
      </c>
      <c r="AW97" s="36">
        <v>3.219512195121951</v>
      </c>
      <c r="AX97" s="166">
        <v>3.36013986013986</v>
      </c>
      <c r="AY97" s="171">
        <v>3.5321725563172364</v>
      </c>
      <c r="AZ97" s="42">
        <v>0.22141902923386814</v>
      </c>
      <c r="BA97" s="35">
        <v>7.01</v>
      </c>
      <c r="BB97" s="37">
        <v>6.61</v>
      </c>
      <c r="BC97" s="37">
        <v>7.08</v>
      </c>
      <c r="BD97" s="37">
        <v>7.06</v>
      </c>
      <c r="BE97" s="37">
        <v>6.76</v>
      </c>
      <c r="BF97" s="37">
        <v>6.84</v>
      </c>
      <c r="BG97" s="37">
        <v>6.95</v>
      </c>
      <c r="BH97" s="37">
        <v>6.38</v>
      </c>
      <c r="BI97" s="36">
        <v>6.7</v>
      </c>
      <c r="BJ97" s="166">
        <v>6.73</v>
      </c>
      <c r="BK97" s="171">
        <v>6.812</v>
      </c>
      <c r="BL97" s="42">
        <v>0.2215500946613131</v>
      </c>
      <c r="BM97" s="35">
        <v>2.41</v>
      </c>
      <c r="BN97" s="37">
        <v>2.59</v>
      </c>
      <c r="BO97" s="37">
        <v>2.36</v>
      </c>
      <c r="BP97" s="37">
        <v>2.32</v>
      </c>
      <c r="BQ97" s="37">
        <v>2.48</v>
      </c>
      <c r="BR97" s="37">
        <v>2.47</v>
      </c>
      <c r="BS97" s="37">
        <v>2.46</v>
      </c>
      <c r="BT97" s="37">
        <v>2.41</v>
      </c>
      <c r="BU97" s="36">
        <v>2.52</v>
      </c>
      <c r="BV97" s="166">
        <v>2.43</v>
      </c>
      <c r="BW97" s="171">
        <v>2.445</v>
      </c>
      <c r="BX97" s="42">
        <v>0.07763876465901642</v>
      </c>
      <c r="BY97" s="35">
        <v>2.908713692946058</v>
      </c>
      <c r="BZ97" s="36">
        <v>2.5521235521235526</v>
      </c>
      <c r="CA97" s="36">
        <v>3</v>
      </c>
      <c r="CB97" s="36">
        <v>3.043103448275862</v>
      </c>
      <c r="CC97" s="36">
        <v>2.725806451612903</v>
      </c>
      <c r="CD97" s="36">
        <v>2.769230769230769</v>
      </c>
      <c r="CE97" s="36">
        <v>2.8252032520325203</v>
      </c>
      <c r="CF97" s="36">
        <v>2.6473029045643153</v>
      </c>
      <c r="CG97" s="36">
        <v>2.6587301587301586</v>
      </c>
      <c r="CH97" s="166">
        <v>2.769547325102881</v>
      </c>
      <c r="CI97" s="171">
        <v>2.7899761554619023</v>
      </c>
      <c r="CJ97" s="42">
        <v>0.1572837071907062</v>
      </c>
      <c r="CK97" s="9">
        <v>32.04</v>
      </c>
    </row>
    <row r="98" spans="1:89" ht="15">
      <c r="A98" s="89" t="s">
        <v>364</v>
      </c>
      <c r="B98" s="131">
        <v>1491</v>
      </c>
      <c r="C98" s="132" t="s">
        <v>365</v>
      </c>
      <c r="D98" s="140">
        <v>14.934</v>
      </c>
      <c r="E98" s="133">
        <v>2660</v>
      </c>
      <c r="F98" s="133">
        <v>1530</v>
      </c>
      <c r="G98" s="133">
        <v>1130</v>
      </c>
      <c r="H98" s="133">
        <v>3317</v>
      </c>
      <c r="I98" s="133">
        <v>657</v>
      </c>
      <c r="J98" s="134">
        <v>6.266666666666667</v>
      </c>
      <c r="K98" s="134">
        <v>69.75</v>
      </c>
      <c r="L98" s="134" t="s">
        <v>515</v>
      </c>
      <c r="M98" s="134" t="s">
        <v>516</v>
      </c>
      <c r="N98" s="212">
        <v>7</v>
      </c>
      <c r="O98" s="134" t="s">
        <v>541</v>
      </c>
      <c r="P98" s="134" t="s">
        <v>518</v>
      </c>
      <c r="Q98" s="33">
        <v>10.15</v>
      </c>
      <c r="R98" s="36">
        <v>10.25</v>
      </c>
      <c r="S98" s="36">
        <v>10.5</v>
      </c>
      <c r="T98" s="36">
        <v>10.35</v>
      </c>
      <c r="U98" s="36">
        <v>8.63</v>
      </c>
      <c r="V98" s="36">
        <v>10.36</v>
      </c>
      <c r="W98" s="36">
        <v>9.78</v>
      </c>
      <c r="X98" s="36">
        <v>9.36</v>
      </c>
      <c r="Y98" s="36">
        <v>9.4</v>
      </c>
      <c r="Z98" s="166">
        <v>8.93</v>
      </c>
      <c r="AA98" s="171">
        <v>9.771</v>
      </c>
      <c r="AB98" s="42">
        <v>0.6584906984916196</v>
      </c>
      <c r="AC98" s="35">
        <v>2.66</v>
      </c>
      <c r="AD98" s="36">
        <v>2.66</v>
      </c>
      <c r="AE98" s="36">
        <v>2.47</v>
      </c>
      <c r="AF98" s="36">
        <v>2.71</v>
      </c>
      <c r="AG98" s="36">
        <v>2.67</v>
      </c>
      <c r="AH98" s="36">
        <v>2.42</v>
      </c>
      <c r="AI98" s="36">
        <v>2.56</v>
      </c>
      <c r="AJ98" s="36">
        <v>2.5</v>
      </c>
      <c r="AK98" s="36">
        <v>2.29</v>
      </c>
      <c r="AL98" s="166">
        <v>2.5</v>
      </c>
      <c r="AM98" s="171">
        <v>2.5439999999999996</v>
      </c>
      <c r="AN98" s="42">
        <v>0.13326664999167442</v>
      </c>
      <c r="AO98" s="35">
        <v>3.8157894736842106</v>
      </c>
      <c r="AP98" s="36">
        <v>3.8533834586466162</v>
      </c>
      <c r="AQ98" s="36">
        <v>4.251012145748987</v>
      </c>
      <c r="AR98" s="36">
        <v>3.819188191881919</v>
      </c>
      <c r="AS98" s="36">
        <v>3.232209737827716</v>
      </c>
      <c r="AT98" s="36">
        <v>4.28099173553719</v>
      </c>
      <c r="AU98" s="36">
        <v>3.8203124999999996</v>
      </c>
      <c r="AV98" s="36">
        <v>3.7439999999999998</v>
      </c>
      <c r="AW98" s="36">
        <v>4.104803493449782</v>
      </c>
      <c r="AX98" s="166">
        <v>3.572</v>
      </c>
      <c r="AY98" s="171">
        <v>3.849369073677642</v>
      </c>
      <c r="AZ98" s="42">
        <v>0.3135252582147134</v>
      </c>
      <c r="BA98" s="35">
        <v>6.72</v>
      </c>
      <c r="BB98" s="37">
        <v>6.35</v>
      </c>
      <c r="BC98" s="37">
        <v>6.79</v>
      </c>
      <c r="BD98" s="37">
        <v>6.33</v>
      </c>
      <c r="BE98" s="37">
        <v>6.48</v>
      </c>
      <c r="BF98" s="37">
        <v>6.11</v>
      </c>
      <c r="BG98" s="37">
        <v>6.46</v>
      </c>
      <c r="BH98" s="37">
        <v>6.85</v>
      </c>
      <c r="BI98" s="36">
        <v>6.47</v>
      </c>
      <c r="BJ98" s="166">
        <v>6.87</v>
      </c>
      <c r="BK98" s="171">
        <v>6.543000000000001</v>
      </c>
      <c r="BL98" s="42">
        <v>0.2538175197525341</v>
      </c>
      <c r="BM98" s="35">
        <v>2.21</v>
      </c>
      <c r="BN98" s="37">
        <v>1.96</v>
      </c>
      <c r="BO98" s="37">
        <v>2.1</v>
      </c>
      <c r="BP98" s="37">
        <v>1.72</v>
      </c>
      <c r="BQ98" s="37">
        <v>2.21</v>
      </c>
      <c r="BR98" s="37">
        <v>2.12</v>
      </c>
      <c r="BS98" s="37">
        <v>2.02</v>
      </c>
      <c r="BT98" s="37">
        <v>2.15</v>
      </c>
      <c r="BU98" s="36">
        <v>2.05</v>
      </c>
      <c r="BV98" s="166">
        <v>2.17</v>
      </c>
      <c r="BW98" s="171">
        <v>2.071</v>
      </c>
      <c r="BX98" s="42">
        <v>0.14775730852388286</v>
      </c>
      <c r="BY98" s="35">
        <v>3.0407239819004523</v>
      </c>
      <c r="BZ98" s="36">
        <v>3.2397959183673466</v>
      </c>
      <c r="CA98" s="36">
        <v>3.2333333333333334</v>
      </c>
      <c r="CB98" s="36">
        <v>3.680232558139535</v>
      </c>
      <c r="CC98" s="36">
        <v>2.9321266968325794</v>
      </c>
      <c r="CD98" s="36">
        <v>2.8820754716981134</v>
      </c>
      <c r="CE98" s="36">
        <v>3.198019801980198</v>
      </c>
      <c r="CF98" s="36">
        <v>3.186046511627907</v>
      </c>
      <c r="CG98" s="36">
        <v>3.15609756097561</v>
      </c>
      <c r="CH98" s="166">
        <v>3.165898617511521</v>
      </c>
      <c r="CI98" s="171">
        <v>3.171435045236659</v>
      </c>
      <c r="CJ98" s="42">
        <v>0.21772778145863553</v>
      </c>
      <c r="CK98" s="9">
        <v>25.78</v>
      </c>
    </row>
    <row r="99" spans="1:89" ht="15">
      <c r="A99" s="89" t="s">
        <v>366</v>
      </c>
      <c r="B99" s="131">
        <v>1494</v>
      </c>
      <c r="C99" s="132" t="s">
        <v>367</v>
      </c>
      <c r="D99" s="140">
        <v>13.535</v>
      </c>
      <c r="E99" s="133">
        <v>1262</v>
      </c>
      <c r="F99" s="133">
        <v>996</v>
      </c>
      <c r="G99" s="133">
        <v>266</v>
      </c>
      <c r="H99" s="133">
        <v>2281</v>
      </c>
      <c r="I99" s="133">
        <v>1019</v>
      </c>
      <c r="J99" s="134">
        <v>5.933333333333334</v>
      </c>
      <c r="K99" s="134">
        <v>68.9</v>
      </c>
      <c r="L99" s="134" t="s">
        <v>515</v>
      </c>
      <c r="M99" s="134" t="s">
        <v>516</v>
      </c>
      <c r="N99" s="212">
        <v>7</v>
      </c>
      <c r="O99" s="134" t="s">
        <v>541</v>
      </c>
      <c r="P99" s="134" t="s">
        <v>518</v>
      </c>
      <c r="Q99" s="33">
        <v>9.41</v>
      </c>
      <c r="R99" s="36">
        <v>9.69</v>
      </c>
      <c r="S99" s="36">
        <v>9.16</v>
      </c>
      <c r="T99" s="36">
        <v>9.69</v>
      </c>
      <c r="U99" s="36">
        <v>8.72</v>
      </c>
      <c r="V99" s="36">
        <v>10.12</v>
      </c>
      <c r="W99" s="36">
        <v>9.55</v>
      </c>
      <c r="X99" s="36">
        <v>9.17</v>
      </c>
      <c r="Y99" s="36">
        <v>8.92</v>
      </c>
      <c r="Z99" s="166">
        <v>9.71</v>
      </c>
      <c r="AA99" s="171">
        <v>9.414000000000001</v>
      </c>
      <c r="AB99" s="42">
        <v>0.422511012348231</v>
      </c>
      <c r="AC99" s="35">
        <v>2.33</v>
      </c>
      <c r="AD99" s="36">
        <v>2.44</v>
      </c>
      <c r="AE99" s="36">
        <v>2.5</v>
      </c>
      <c r="AF99" s="36">
        <v>2.63</v>
      </c>
      <c r="AG99" s="36">
        <v>2.5</v>
      </c>
      <c r="AH99" s="36">
        <v>2.75</v>
      </c>
      <c r="AI99" s="36">
        <v>2.58</v>
      </c>
      <c r="AJ99" s="36">
        <v>2.44</v>
      </c>
      <c r="AK99" s="36">
        <v>2.46</v>
      </c>
      <c r="AL99" s="166">
        <v>2.38</v>
      </c>
      <c r="AM99" s="171">
        <v>2.501</v>
      </c>
      <c r="AN99" s="42">
        <v>0.12377847596053423</v>
      </c>
      <c r="AO99" s="35">
        <v>4.03862660944206</v>
      </c>
      <c r="AP99" s="36">
        <v>3.971311475409836</v>
      </c>
      <c r="AQ99" s="36">
        <v>3.664</v>
      </c>
      <c r="AR99" s="36">
        <v>3.6844106463878328</v>
      </c>
      <c r="AS99" s="36">
        <v>3.4880000000000004</v>
      </c>
      <c r="AT99" s="36">
        <v>3.6799999999999997</v>
      </c>
      <c r="AU99" s="36">
        <v>3.7015503875968996</v>
      </c>
      <c r="AV99" s="36">
        <v>3.7581967213114753</v>
      </c>
      <c r="AW99" s="36">
        <v>3.6260162601626016</v>
      </c>
      <c r="AX99" s="166">
        <v>4.07983193277311</v>
      </c>
      <c r="AY99" s="171">
        <v>3.7691944033083815</v>
      </c>
      <c r="AZ99" s="42">
        <v>0.1944843392018181</v>
      </c>
      <c r="BA99" s="35">
        <v>6.26</v>
      </c>
      <c r="BB99" s="37">
        <v>6.34</v>
      </c>
      <c r="BC99" s="37">
        <v>6.89</v>
      </c>
      <c r="BD99" s="37">
        <v>6.47</v>
      </c>
      <c r="BE99" s="37">
        <v>6.17</v>
      </c>
      <c r="BF99" s="37">
        <v>6.04</v>
      </c>
      <c r="BG99" s="37">
        <v>5.97</v>
      </c>
      <c r="BH99" s="37">
        <v>6.08</v>
      </c>
      <c r="BI99" s="36">
        <v>6.13</v>
      </c>
      <c r="BJ99" s="166">
        <v>6.03</v>
      </c>
      <c r="BK99" s="171">
        <v>6.2379999999999995</v>
      </c>
      <c r="BL99" s="42">
        <v>0.27595490774966125</v>
      </c>
      <c r="BM99" s="35">
        <v>2.07</v>
      </c>
      <c r="BN99" s="37">
        <v>2.23</v>
      </c>
      <c r="BO99" s="37">
        <v>2.26</v>
      </c>
      <c r="BP99" s="37">
        <v>2.22</v>
      </c>
      <c r="BQ99" s="37">
        <v>2.05</v>
      </c>
      <c r="BR99" s="37">
        <v>2.07</v>
      </c>
      <c r="BS99" s="37">
        <v>1.98</v>
      </c>
      <c r="BT99" s="37">
        <v>2</v>
      </c>
      <c r="BU99" s="36">
        <v>2.04</v>
      </c>
      <c r="BV99" s="166">
        <v>2.13</v>
      </c>
      <c r="BW99" s="171">
        <v>2.1049999999999995</v>
      </c>
      <c r="BX99" s="42">
        <v>0.09991663191548215</v>
      </c>
      <c r="BY99" s="35">
        <v>3.024154589371981</v>
      </c>
      <c r="BZ99" s="36">
        <v>2.84304932735426</v>
      </c>
      <c r="CA99" s="36">
        <v>3.0486725663716814</v>
      </c>
      <c r="CB99" s="36">
        <v>2.914414414414414</v>
      </c>
      <c r="CC99" s="36">
        <v>3.0097560975609756</v>
      </c>
      <c r="CD99" s="36">
        <v>2.917874396135266</v>
      </c>
      <c r="CE99" s="36">
        <v>3.015151515151515</v>
      </c>
      <c r="CF99" s="36">
        <v>3.04</v>
      </c>
      <c r="CG99" s="36">
        <v>3.0049019607843137</v>
      </c>
      <c r="CH99" s="166">
        <v>2.830985915492958</v>
      </c>
      <c r="CI99" s="171">
        <v>2.964896078263736</v>
      </c>
      <c r="CJ99" s="42">
        <v>0.0815456044450175</v>
      </c>
      <c r="CK99" s="9">
        <v>25.26</v>
      </c>
    </row>
    <row r="100" spans="1:89" ht="15">
      <c r="A100" s="89" t="s">
        <v>368</v>
      </c>
      <c r="B100" s="131">
        <v>1505</v>
      </c>
      <c r="C100" s="132" t="s">
        <v>369</v>
      </c>
      <c r="D100" s="140">
        <v>20.107</v>
      </c>
      <c r="E100" s="133">
        <v>2704</v>
      </c>
      <c r="F100" s="133">
        <v>1889</v>
      </c>
      <c r="G100" s="133">
        <v>815</v>
      </c>
      <c r="H100" s="133">
        <v>3310</v>
      </c>
      <c r="I100" s="133">
        <v>606</v>
      </c>
      <c r="J100" s="134">
        <v>6.466666666666667</v>
      </c>
      <c r="K100" s="134">
        <v>69.75</v>
      </c>
      <c r="L100" s="134" t="s">
        <v>447</v>
      </c>
      <c r="M100" s="134" t="s">
        <v>516</v>
      </c>
      <c r="N100" s="212">
        <v>7</v>
      </c>
      <c r="O100" s="134" t="s">
        <v>541</v>
      </c>
      <c r="P100" s="134" t="s">
        <v>518</v>
      </c>
      <c r="Q100" s="33">
        <v>7.16</v>
      </c>
      <c r="R100" s="36">
        <v>7.12</v>
      </c>
      <c r="S100" s="36">
        <v>7.53</v>
      </c>
      <c r="T100" s="36">
        <v>6.98</v>
      </c>
      <c r="U100" s="36">
        <v>6.51</v>
      </c>
      <c r="V100" s="36">
        <v>7.65</v>
      </c>
      <c r="W100" s="36">
        <v>7.39</v>
      </c>
      <c r="X100" s="36">
        <v>6.8</v>
      </c>
      <c r="Y100" s="36">
        <v>6.51</v>
      </c>
      <c r="Z100" s="166">
        <v>6.95</v>
      </c>
      <c r="AA100" s="171">
        <v>7.06</v>
      </c>
      <c r="AB100" s="42">
        <v>0.3919467083957256</v>
      </c>
      <c r="AC100" s="35">
        <v>3.55</v>
      </c>
      <c r="AD100" s="36">
        <v>3.27</v>
      </c>
      <c r="AE100" s="36">
        <v>3.6</v>
      </c>
      <c r="AF100" s="36">
        <v>3.33</v>
      </c>
      <c r="AG100" s="36">
        <v>3.01</v>
      </c>
      <c r="AH100" s="36">
        <v>3.33</v>
      </c>
      <c r="AI100" s="36">
        <v>3.47</v>
      </c>
      <c r="AJ100" s="36">
        <v>3.45</v>
      </c>
      <c r="AK100" s="36">
        <v>3.43</v>
      </c>
      <c r="AL100" s="166">
        <v>3.46</v>
      </c>
      <c r="AM100" s="171">
        <v>3.3899999999999992</v>
      </c>
      <c r="AN100" s="42">
        <v>0.1673983937265491</v>
      </c>
      <c r="AO100" s="35">
        <v>2.016901408450704</v>
      </c>
      <c r="AP100" s="36">
        <v>2.1773700305810397</v>
      </c>
      <c r="AQ100" s="36">
        <v>2.091666666666667</v>
      </c>
      <c r="AR100" s="36">
        <v>2.096096096096096</v>
      </c>
      <c r="AS100" s="36">
        <v>2.162790697674419</v>
      </c>
      <c r="AT100" s="36">
        <v>2.2972972972972974</v>
      </c>
      <c r="AU100" s="36">
        <v>2.1296829971181555</v>
      </c>
      <c r="AV100" s="36">
        <v>1.971014492753623</v>
      </c>
      <c r="AW100" s="36">
        <v>1.8979591836734693</v>
      </c>
      <c r="AX100" s="166">
        <v>2.008670520231214</v>
      </c>
      <c r="AY100" s="171">
        <v>2.0849449390542683</v>
      </c>
      <c r="AZ100" s="42">
        <v>0.11559432696019907</v>
      </c>
      <c r="BA100" s="35">
        <v>4.35</v>
      </c>
      <c r="BB100" s="37">
        <v>4.13</v>
      </c>
      <c r="BC100" s="37">
        <v>4.72</v>
      </c>
      <c r="BD100" s="37">
        <v>4.67</v>
      </c>
      <c r="BE100" s="37">
        <v>4.73</v>
      </c>
      <c r="BF100" s="37">
        <v>4.12</v>
      </c>
      <c r="BG100" s="37">
        <v>4.56</v>
      </c>
      <c r="BH100" s="37">
        <v>4.75</v>
      </c>
      <c r="BI100" s="36">
        <v>4.48</v>
      </c>
      <c r="BJ100" s="166">
        <v>4.54</v>
      </c>
      <c r="BK100" s="171">
        <v>4.505000000000001</v>
      </c>
      <c r="BL100" s="42">
        <v>0.23613790697622022</v>
      </c>
      <c r="BM100" s="35">
        <v>2.9</v>
      </c>
      <c r="BN100" s="37">
        <v>2.68</v>
      </c>
      <c r="BO100" s="37">
        <v>2.88</v>
      </c>
      <c r="BP100" s="37">
        <v>2.8</v>
      </c>
      <c r="BQ100" s="37">
        <v>2.86</v>
      </c>
      <c r="BR100" s="37">
        <v>2.72</v>
      </c>
      <c r="BS100" s="37">
        <v>2.75</v>
      </c>
      <c r="BT100" s="37">
        <v>2.69</v>
      </c>
      <c r="BU100" s="36">
        <v>2.84</v>
      </c>
      <c r="BV100" s="166">
        <v>2.56</v>
      </c>
      <c r="BW100" s="171">
        <v>2.768</v>
      </c>
      <c r="BX100" s="42">
        <v>0.10768266135063496</v>
      </c>
      <c r="BY100" s="35">
        <v>1.5</v>
      </c>
      <c r="BZ100" s="36">
        <v>1.5410447761194028</v>
      </c>
      <c r="CA100" s="36">
        <v>1.6388888888888888</v>
      </c>
      <c r="CB100" s="36">
        <v>1.667857142857143</v>
      </c>
      <c r="CC100" s="36">
        <v>1.653846153846154</v>
      </c>
      <c r="CD100" s="36">
        <v>1.5147058823529411</v>
      </c>
      <c r="CE100" s="36">
        <v>1.658181818181818</v>
      </c>
      <c r="CF100" s="36">
        <v>1.7657992565055762</v>
      </c>
      <c r="CG100" s="36">
        <v>1.5774647887323945</v>
      </c>
      <c r="CH100" s="166">
        <v>1.7734375</v>
      </c>
      <c r="CI100" s="171">
        <v>1.6291226207484315</v>
      </c>
      <c r="CJ100" s="42">
        <v>0.09588697044673879</v>
      </c>
      <c r="CK100" s="9">
        <v>25.81</v>
      </c>
    </row>
    <row r="101" spans="1:89" ht="15">
      <c r="A101" s="87" t="s">
        <v>374</v>
      </c>
      <c r="B101" s="131">
        <v>1519</v>
      </c>
      <c r="C101" s="132" t="s">
        <v>375</v>
      </c>
      <c r="D101" s="140">
        <v>13.627</v>
      </c>
      <c r="E101" s="133">
        <v>2994</v>
      </c>
      <c r="F101" s="133">
        <v>1861</v>
      </c>
      <c r="G101" s="133">
        <v>1133</v>
      </c>
      <c r="H101" s="133">
        <v>3373</v>
      </c>
      <c r="I101" s="133">
        <v>379</v>
      </c>
      <c r="J101" s="134">
        <v>6.4</v>
      </c>
      <c r="K101" s="134">
        <v>71.3</v>
      </c>
      <c r="L101" s="134" t="s">
        <v>514</v>
      </c>
      <c r="M101" s="134" t="s">
        <v>516</v>
      </c>
      <c r="N101" s="212">
        <v>6</v>
      </c>
      <c r="O101" s="134" t="s">
        <v>541</v>
      </c>
      <c r="P101" s="134" t="s">
        <v>518</v>
      </c>
      <c r="Q101" s="33">
        <v>10.24</v>
      </c>
      <c r="R101" s="36">
        <v>10.4</v>
      </c>
      <c r="S101" s="36">
        <v>10.76</v>
      </c>
      <c r="T101" s="36">
        <v>10.57</v>
      </c>
      <c r="U101" s="36">
        <v>9.83</v>
      </c>
      <c r="V101" s="36">
        <v>10.33</v>
      </c>
      <c r="W101" s="36">
        <v>10.46</v>
      </c>
      <c r="X101" s="36">
        <v>10.42</v>
      </c>
      <c r="Y101" s="36">
        <v>9.79</v>
      </c>
      <c r="Z101" s="166">
        <v>9.54</v>
      </c>
      <c r="AA101" s="171">
        <v>10.234</v>
      </c>
      <c r="AB101" s="42">
        <v>0.38787741477028836</v>
      </c>
      <c r="AC101" s="35">
        <v>3.41</v>
      </c>
      <c r="AD101" s="36">
        <v>3.52</v>
      </c>
      <c r="AE101" s="36">
        <v>3.19</v>
      </c>
      <c r="AF101" s="36">
        <v>3.33</v>
      </c>
      <c r="AG101" s="36">
        <v>3.1</v>
      </c>
      <c r="AH101" s="36">
        <v>3.14</v>
      </c>
      <c r="AI101" s="36">
        <v>3.48</v>
      </c>
      <c r="AJ101" s="36">
        <v>3.12</v>
      </c>
      <c r="AK101" s="36">
        <v>3.14</v>
      </c>
      <c r="AL101" s="166">
        <v>3.21</v>
      </c>
      <c r="AM101" s="171">
        <v>3.2640000000000002</v>
      </c>
      <c r="AN101" s="42">
        <v>0.15798734126505978</v>
      </c>
      <c r="AO101" s="35">
        <v>3.002932551319648</v>
      </c>
      <c r="AP101" s="36">
        <v>2.9545454545454546</v>
      </c>
      <c r="AQ101" s="36">
        <v>3.373040752351097</v>
      </c>
      <c r="AR101" s="36">
        <v>3.174174174174174</v>
      </c>
      <c r="AS101" s="36">
        <v>3.170967741935484</v>
      </c>
      <c r="AT101" s="36">
        <v>3.289808917197452</v>
      </c>
      <c r="AU101" s="36">
        <v>3.005747126436782</v>
      </c>
      <c r="AV101" s="36">
        <v>3.3397435897435894</v>
      </c>
      <c r="AW101" s="36">
        <v>3.1178343949044582</v>
      </c>
      <c r="AX101" s="166">
        <v>2.9719626168224296</v>
      </c>
      <c r="AY101" s="171">
        <v>3.1400757319430572</v>
      </c>
      <c r="AZ101" s="42">
        <v>0.15588728392711726</v>
      </c>
      <c r="BA101" s="35">
        <v>6.69</v>
      </c>
      <c r="BB101" s="37">
        <v>7.18</v>
      </c>
      <c r="BC101" s="37">
        <v>6.66</v>
      </c>
      <c r="BD101" s="37">
        <v>7.29</v>
      </c>
      <c r="BE101" s="37">
        <v>6.85</v>
      </c>
      <c r="BF101" s="37">
        <v>7.22</v>
      </c>
      <c r="BG101" s="37">
        <v>7.11</v>
      </c>
      <c r="BH101" s="37">
        <v>7.12</v>
      </c>
      <c r="BI101" s="36">
        <v>6.97</v>
      </c>
      <c r="BJ101" s="166">
        <v>6.83</v>
      </c>
      <c r="BK101" s="171">
        <v>6.992</v>
      </c>
      <c r="BL101" s="42">
        <v>0.22478631828667567</v>
      </c>
      <c r="BM101" s="35">
        <v>2.5</v>
      </c>
      <c r="BN101" s="37">
        <v>2.58</v>
      </c>
      <c r="BO101" s="37">
        <v>2.47</v>
      </c>
      <c r="BP101" s="37">
        <v>2.59</v>
      </c>
      <c r="BQ101" s="37">
        <v>2.61</v>
      </c>
      <c r="BR101" s="37">
        <v>2.54</v>
      </c>
      <c r="BS101" s="37">
        <v>2.71</v>
      </c>
      <c r="BT101" s="37">
        <v>2.73</v>
      </c>
      <c r="BU101" s="36">
        <v>2.68</v>
      </c>
      <c r="BV101" s="166">
        <v>2.59</v>
      </c>
      <c r="BW101" s="171">
        <v>2.6</v>
      </c>
      <c r="BX101" s="42">
        <v>0.08602325267042239</v>
      </c>
      <c r="BY101" s="35">
        <v>2.676</v>
      </c>
      <c r="BZ101" s="36">
        <v>2.782945736434108</v>
      </c>
      <c r="CA101" s="36">
        <v>2.6963562753036436</v>
      </c>
      <c r="CB101" s="36">
        <v>2.814671814671815</v>
      </c>
      <c r="CC101" s="36">
        <v>2.624521072796935</v>
      </c>
      <c r="CD101" s="36">
        <v>2.84251968503937</v>
      </c>
      <c r="CE101" s="36">
        <v>2.623616236162362</v>
      </c>
      <c r="CF101" s="36">
        <v>2.608058608058608</v>
      </c>
      <c r="CG101" s="36">
        <v>2.600746268656716</v>
      </c>
      <c r="CH101" s="166">
        <v>2.6370656370656373</v>
      </c>
      <c r="CI101" s="171">
        <v>2.69065013341892</v>
      </c>
      <c r="CJ101" s="42">
        <v>0.09058658361577485</v>
      </c>
      <c r="CK101" s="9">
        <v>34.02</v>
      </c>
    </row>
    <row r="102" spans="1:89" ht="15">
      <c r="A102" s="87" t="s">
        <v>377</v>
      </c>
      <c r="B102" s="131">
        <v>1547</v>
      </c>
      <c r="C102" s="132" t="s">
        <v>378</v>
      </c>
      <c r="D102" s="140">
        <v>11.847</v>
      </c>
      <c r="E102" s="133">
        <v>1721</v>
      </c>
      <c r="F102" s="133">
        <v>1007</v>
      </c>
      <c r="G102" s="133">
        <v>714</v>
      </c>
      <c r="H102" s="133">
        <v>2198</v>
      </c>
      <c r="I102" s="133">
        <v>477</v>
      </c>
      <c r="J102" s="134">
        <v>5.666666666666667</v>
      </c>
      <c r="K102" s="134">
        <v>74.3</v>
      </c>
      <c r="L102" s="134" t="s">
        <v>515</v>
      </c>
      <c r="M102" s="134" t="s">
        <v>516</v>
      </c>
      <c r="N102" s="212">
        <v>1</v>
      </c>
      <c r="O102" s="134" t="s">
        <v>541</v>
      </c>
      <c r="P102" s="134" t="s">
        <v>518</v>
      </c>
      <c r="Q102" s="33">
        <v>10.47</v>
      </c>
      <c r="R102" s="36">
        <v>11.74</v>
      </c>
      <c r="S102" s="36">
        <v>11.21</v>
      </c>
      <c r="T102" s="36">
        <v>10.18</v>
      </c>
      <c r="U102" s="36">
        <v>10.68</v>
      </c>
      <c r="V102" s="36">
        <v>11.33</v>
      </c>
      <c r="W102" s="36">
        <v>10.91</v>
      </c>
      <c r="X102" s="36">
        <v>10.89</v>
      </c>
      <c r="Y102" s="36">
        <v>11.17</v>
      </c>
      <c r="Z102" s="166">
        <v>11.15</v>
      </c>
      <c r="AA102" s="171">
        <v>10.973</v>
      </c>
      <c r="AB102" s="42">
        <v>0.4497666061414505</v>
      </c>
      <c r="AC102" s="35">
        <v>2.81</v>
      </c>
      <c r="AD102" s="36">
        <v>2.86</v>
      </c>
      <c r="AE102" s="36">
        <v>2.96</v>
      </c>
      <c r="AF102" s="36">
        <v>2.82</v>
      </c>
      <c r="AG102" s="36">
        <v>2.82</v>
      </c>
      <c r="AH102" s="36">
        <v>2.95</v>
      </c>
      <c r="AI102" s="36">
        <v>2.86</v>
      </c>
      <c r="AJ102" s="36">
        <v>2.99</v>
      </c>
      <c r="AK102" s="36">
        <v>2.8</v>
      </c>
      <c r="AL102" s="166">
        <v>2.71</v>
      </c>
      <c r="AM102" s="171">
        <v>2.858</v>
      </c>
      <c r="AN102" s="42">
        <v>0.08612652191849174</v>
      </c>
      <c r="AO102" s="35">
        <v>3.725978647686833</v>
      </c>
      <c r="AP102" s="36">
        <v>4.104895104895105</v>
      </c>
      <c r="AQ102" s="36">
        <v>3.7871621621621623</v>
      </c>
      <c r="AR102" s="36">
        <v>3.6099290780141846</v>
      </c>
      <c r="AS102" s="36">
        <v>3.7872340425531914</v>
      </c>
      <c r="AT102" s="36">
        <v>3.8406779661016945</v>
      </c>
      <c r="AU102" s="36">
        <v>3.814685314685315</v>
      </c>
      <c r="AV102" s="36">
        <v>3.6421404682274248</v>
      </c>
      <c r="AW102" s="36">
        <v>3.9892857142857143</v>
      </c>
      <c r="AX102" s="166">
        <v>4.11439114391144</v>
      </c>
      <c r="AY102" s="171">
        <v>3.841637964252307</v>
      </c>
      <c r="AZ102" s="42">
        <v>0.1760740312162028</v>
      </c>
      <c r="BA102" s="35">
        <v>7.31</v>
      </c>
      <c r="BB102" s="37">
        <v>7.96</v>
      </c>
      <c r="BC102" s="37">
        <v>7.55</v>
      </c>
      <c r="BD102" s="37">
        <v>7.53</v>
      </c>
      <c r="BE102" s="37">
        <v>7.56</v>
      </c>
      <c r="BF102" s="37">
        <v>6.93</v>
      </c>
      <c r="BG102" s="37">
        <v>7.02</v>
      </c>
      <c r="BH102" s="37">
        <v>6.55</v>
      </c>
      <c r="BI102" s="36">
        <v>7.56</v>
      </c>
      <c r="BJ102" s="166">
        <v>7.63</v>
      </c>
      <c r="BK102" s="171">
        <v>7.359999999999999</v>
      </c>
      <c r="BL102" s="42">
        <v>0.4132526803032034</v>
      </c>
      <c r="BM102" s="35">
        <v>2.52</v>
      </c>
      <c r="BN102" s="37">
        <v>2.58</v>
      </c>
      <c r="BO102" s="37">
        <v>2.47</v>
      </c>
      <c r="BP102" s="37">
        <v>2.51</v>
      </c>
      <c r="BQ102" s="37">
        <v>2.34</v>
      </c>
      <c r="BR102" s="37">
        <v>2.28</v>
      </c>
      <c r="BS102" s="37">
        <v>2.42</v>
      </c>
      <c r="BT102" s="37">
        <v>2.4</v>
      </c>
      <c r="BU102" s="36">
        <v>2.41</v>
      </c>
      <c r="BV102" s="166">
        <v>2.45</v>
      </c>
      <c r="BW102" s="171">
        <v>2.4379999999999997</v>
      </c>
      <c r="BX102" s="42">
        <v>0.08841819822740696</v>
      </c>
      <c r="BY102" s="35">
        <v>2.9007936507936507</v>
      </c>
      <c r="BZ102" s="36">
        <v>3.085271317829457</v>
      </c>
      <c r="CA102" s="36">
        <v>3.0566801619433197</v>
      </c>
      <c r="CB102" s="36">
        <v>3.0000000000000004</v>
      </c>
      <c r="CC102" s="36">
        <v>3.230769230769231</v>
      </c>
      <c r="CD102" s="36">
        <v>3.0394736842105265</v>
      </c>
      <c r="CE102" s="36">
        <v>2.9008264462809916</v>
      </c>
      <c r="CF102" s="36">
        <v>2.7291666666666665</v>
      </c>
      <c r="CG102" s="36">
        <v>3.1369294605809124</v>
      </c>
      <c r="CH102" s="166">
        <v>3.114285714285714</v>
      </c>
      <c r="CI102" s="171">
        <v>3.019419633336047</v>
      </c>
      <c r="CJ102" s="42">
        <v>0.14389970118783318</v>
      </c>
      <c r="CK102" s="9">
        <v>37.25</v>
      </c>
    </row>
    <row r="103" spans="1:89" ht="15">
      <c r="A103" s="87" t="s">
        <v>379</v>
      </c>
      <c r="B103" s="131">
        <v>1560</v>
      </c>
      <c r="C103" s="132" t="s">
        <v>380</v>
      </c>
      <c r="D103" s="140">
        <v>22.009</v>
      </c>
      <c r="E103" s="133">
        <v>2888</v>
      </c>
      <c r="F103" s="133">
        <v>1461</v>
      </c>
      <c r="G103" s="133">
        <v>1427</v>
      </c>
      <c r="H103" s="133">
        <v>3022</v>
      </c>
      <c r="I103" s="133">
        <v>134</v>
      </c>
      <c r="J103" s="134">
        <v>5.866666666666666</v>
      </c>
      <c r="K103" s="134">
        <v>79.2</v>
      </c>
      <c r="L103" s="134" t="s">
        <v>447</v>
      </c>
      <c r="M103" s="134" t="s">
        <v>517</v>
      </c>
      <c r="N103" s="212">
        <v>1</v>
      </c>
      <c r="O103" s="134" t="s">
        <v>541</v>
      </c>
      <c r="P103" s="134" t="s">
        <v>518</v>
      </c>
      <c r="Q103" s="33">
        <v>9.51</v>
      </c>
      <c r="R103" s="36">
        <v>10.54</v>
      </c>
      <c r="S103" s="36">
        <v>10.32</v>
      </c>
      <c r="T103" s="36">
        <v>9.87</v>
      </c>
      <c r="U103" s="36">
        <v>10.57</v>
      </c>
      <c r="V103" s="36">
        <v>10.38</v>
      </c>
      <c r="W103" s="36">
        <v>10.38</v>
      </c>
      <c r="X103" s="36">
        <v>10.11</v>
      </c>
      <c r="Y103" s="36">
        <v>9.86</v>
      </c>
      <c r="Z103" s="166">
        <v>9.56</v>
      </c>
      <c r="AA103" s="171">
        <v>10.11</v>
      </c>
      <c r="AB103" s="42">
        <v>0.39001424475413654</v>
      </c>
      <c r="AC103" s="35">
        <v>2.52</v>
      </c>
      <c r="AD103" s="36">
        <v>2.73</v>
      </c>
      <c r="AE103" s="36">
        <v>2.45</v>
      </c>
      <c r="AF103" s="36">
        <v>2.36</v>
      </c>
      <c r="AG103" s="36">
        <v>2.39</v>
      </c>
      <c r="AH103" s="36">
        <v>2.34</v>
      </c>
      <c r="AI103" s="36">
        <v>2.37</v>
      </c>
      <c r="AJ103" s="36">
        <v>2.18</v>
      </c>
      <c r="AK103" s="36">
        <v>2.51</v>
      </c>
      <c r="AL103" s="166">
        <v>2.36</v>
      </c>
      <c r="AM103" s="171">
        <v>2.4210000000000003</v>
      </c>
      <c r="AN103" s="42">
        <v>0.1451780516010162</v>
      </c>
      <c r="AO103" s="35">
        <v>3.7738095238095237</v>
      </c>
      <c r="AP103" s="36">
        <v>3.8608058608058604</v>
      </c>
      <c r="AQ103" s="36">
        <v>4.2122448979591836</v>
      </c>
      <c r="AR103" s="36">
        <v>4.182203389830509</v>
      </c>
      <c r="AS103" s="36">
        <v>4.422594142259414</v>
      </c>
      <c r="AT103" s="36">
        <v>4.435897435897436</v>
      </c>
      <c r="AU103" s="36">
        <v>4.379746835443038</v>
      </c>
      <c r="AV103" s="36">
        <v>4.637614678899082</v>
      </c>
      <c r="AW103" s="36">
        <v>3.9282868525896415</v>
      </c>
      <c r="AX103" s="166">
        <v>4.050847457627119</v>
      </c>
      <c r="AY103" s="171">
        <v>4.1884051075120805</v>
      </c>
      <c r="AZ103" s="42">
        <v>0.28301924305276427</v>
      </c>
      <c r="BA103" s="35">
        <v>6.13</v>
      </c>
      <c r="BB103" s="37">
        <v>6.29</v>
      </c>
      <c r="BC103" s="37">
        <v>7.22</v>
      </c>
      <c r="BD103" s="37">
        <v>6.98</v>
      </c>
      <c r="BE103" s="37">
        <v>6.91</v>
      </c>
      <c r="BF103" s="37">
        <v>7.12</v>
      </c>
      <c r="BG103" s="37">
        <v>6.89</v>
      </c>
      <c r="BH103" s="37">
        <v>6.81</v>
      </c>
      <c r="BI103" s="36">
        <v>6.96</v>
      </c>
      <c r="BJ103" s="166">
        <v>6.83</v>
      </c>
      <c r="BK103" s="171">
        <v>6.814</v>
      </c>
      <c r="BL103" s="42">
        <v>0.34400258396963423</v>
      </c>
      <c r="BM103" s="35">
        <v>2.21</v>
      </c>
      <c r="BN103" s="37">
        <v>2.16</v>
      </c>
      <c r="BO103" s="37">
        <v>2.11</v>
      </c>
      <c r="BP103" s="37">
        <v>2.05</v>
      </c>
      <c r="BQ103" s="37">
        <v>2.08</v>
      </c>
      <c r="BR103" s="37">
        <v>2.14</v>
      </c>
      <c r="BS103" s="37">
        <v>2.1</v>
      </c>
      <c r="BT103" s="37">
        <v>2.06</v>
      </c>
      <c r="BU103" s="36">
        <v>2.1</v>
      </c>
      <c r="BV103" s="166">
        <v>2.15</v>
      </c>
      <c r="BW103" s="171">
        <v>2.116</v>
      </c>
      <c r="BX103" s="42">
        <v>0.049261208538434874</v>
      </c>
      <c r="BY103" s="35">
        <v>2.773755656108597</v>
      </c>
      <c r="BZ103" s="36">
        <v>2.9120370370370368</v>
      </c>
      <c r="CA103" s="36">
        <v>3.4218009478672986</v>
      </c>
      <c r="CB103" s="36">
        <v>3.404878048780488</v>
      </c>
      <c r="CC103" s="36">
        <v>3.3221153846153846</v>
      </c>
      <c r="CD103" s="36">
        <v>3.3271028037383177</v>
      </c>
      <c r="CE103" s="36">
        <v>3.280952380952381</v>
      </c>
      <c r="CF103" s="36">
        <v>3.3058252427184462</v>
      </c>
      <c r="CG103" s="36">
        <v>3.314285714285714</v>
      </c>
      <c r="CH103" s="166">
        <v>3.1767441860465118</v>
      </c>
      <c r="CI103" s="171">
        <v>3.223949740215018</v>
      </c>
      <c r="CJ103" s="42">
        <v>0.21407768599004695</v>
      </c>
      <c r="CK103" s="9">
        <v>25.42</v>
      </c>
    </row>
    <row r="104" spans="1:89" ht="15">
      <c r="A104" s="87" t="s">
        <v>408</v>
      </c>
      <c r="B104" s="131">
        <v>1664</v>
      </c>
      <c r="C104" s="132" t="s">
        <v>409</v>
      </c>
      <c r="D104" s="140">
        <v>10.284</v>
      </c>
      <c r="E104" s="133">
        <v>2355</v>
      </c>
      <c r="F104" s="133">
        <v>1489</v>
      </c>
      <c r="G104" s="133">
        <v>866</v>
      </c>
      <c r="H104" s="133">
        <v>2879</v>
      </c>
      <c r="I104" s="133">
        <v>524</v>
      </c>
      <c r="J104" s="134">
        <v>6.266666666666667</v>
      </c>
      <c r="K104" s="134">
        <v>69.65</v>
      </c>
      <c r="L104" s="134" t="s">
        <v>515</v>
      </c>
      <c r="M104" s="134" t="s">
        <v>516</v>
      </c>
      <c r="N104" s="212">
        <v>6</v>
      </c>
      <c r="O104" s="134" t="s">
        <v>541</v>
      </c>
      <c r="P104" s="134" t="s">
        <v>518</v>
      </c>
      <c r="Q104" s="33">
        <v>8.79</v>
      </c>
      <c r="R104" s="36">
        <v>8.5</v>
      </c>
      <c r="S104" s="36">
        <v>8.4</v>
      </c>
      <c r="T104" s="36">
        <v>8.58</v>
      </c>
      <c r="U104" s="36">
        <v>8.59</v>
      </c>
      <c r="V104" s="36">
        <v>8.39</v>
      </c>
      <c r="W104" s="36">
        <v>9.34</v>
      </c>
      <c r="X104" s="36">
        <v>8.41</v>
      </c>
      <c r="Y104" s="36">
        <v>9.3</v>
      </c>
      <c r="Z104" s="166">
        <v>8.18</v>
      </c>
      <c r="AA104" s="171">
        <v>8.648</v>
      </c>
      <c r="AB104" s="42">
        <v>0.38840986370361197</v>
      </c>
      <c r="AC104" s="35">
        <v>2.98</v>
      </c>
      <c r="AD104" s="36">
        <v>2.67</v>
      </c>
      <c r="AE104" s="36">
        <v>3.1</v>
      </c>
      <c r="AF104" s="36">
        <v>3.05</v>
      </c>
      <c r="AG104" s="36">
        <v>2.95</v>
      </c>
      <c r="AH104" s="36">
        <v>2.95</v>
      </c>
      <c r="AI104" s="36">
        <v>2.9</v>
      </c>
      <c r="AJ104" s="36">
        <v>3.05</v>
      </c>
      <c r="AK104" s="36">
        <v>3.04</v>
      </c>
      <c r="AL104" s="166">
        <v>2.74</v>
      </c>
      <c r="AM104" s="171">
        <v>2.943</v>
      </c>
      <c r="AN104" s="42">
        <v>0.13984515246037546</v>
      </c>
      <c r="AO104" s="35">
        <v>2.949664429530201</v>
      </c>
      <c r="AP104" s="36">
        <v>3.1835205992509366</v>
      </c>
      <c r="AQ104" s="36">
        <v>2.709677419354839</v>
      </c>
      <c r="AR104" s="36">
        <v>2.8131147540983608</v>
      </c>
      <c r="AS104" s="36">
        <v>2.9118644067796606</v>
      </c>
      <c r="AT104" s="36">
        <v>2.8440677966101697</v>
      </c>
      <c r="AU104" s="36">
        <v>3.220689655172414</v>
      </c>
      <c r="AV104" s="36">
        <v>2.757377049180328</v>
      </c>
      <c r="AW104" s="36">
        <v>3.05921052631579</v>
      </c>
      <c r="AX104" s="166">
        <v>2.9854014598540144</v>
      </c>
      <c r="AY104" s="171">
        <v>2.9434588096146714</v>
      </c>
      <c r="AZ104" s="42">
        <v>0.1721850660326698</v>
      </c>
      <c r="BA104" s="35">
        <v>5.65</v>
      </c>
      <c r="BB104" s="37">
        <v>5.86</v>
      </c>
      <c r="BC104" s="37">
        <v>5.73</v>
      </c>
      <c r="BD104" s="37">
        <v>5.32</v>
      </c>
      <c r="BE104" s="37">
        <v>5.54</v>
      </c>
      <c r="BF104" s="37">
        <v>5.56</v>
      </c>
      <c r="BG104" s="37">
        <v>5.46</v>
      </c>
      <c r="BH104" s="37">
        <v>5.66</v>
      </c>
      <c r="BI104" s="36">
        <v>5.52</v>
      </c>
      <c r="BJ104" s="166">
        <v>5.84</v>
      </c>
      <c r="BK104" s="171">
        <v>5.614</v>
      </c>
      <c r="BL104" s="42">
        <v>0.16860209567696424</v>
      </c>
      <c r="BM104" s="35">
        <v>2.54</v>
      </c>
      <c r="BN104" s="37">
        <v>2.52</v>
      </c>
      <c r="BO104" s="37">
        <v>2.58</v>
      </c>
      <c r="BP104" s="37">
        <v>2.24</v>
      </c>
      <c r="BQ104" s="37">
        <v>2.61</v>
      </c>
      <c r="BR104" s="37">
        <v>2.53</v>
      </c>
      <c r="BS104" s="37">
        <v>2.49</v>
      </c>
      <c r="BT104" s="37">
        <v>2.58</v>
      </c>
      <c r="BU104" s="36">
        <v>2.4</v>
      </c>
      <c r="BV104" s="166">
        <v>2.67</v>
      </c>
      <c r="BW104" s="171">
        <v>2.5159999999999996</v>
      </c>
      <c r="BX104" s="42">
        <v>0.12103259432438072</v>
      </c>
      <c r="BY104" s="35">
        <v>2.2244094488188977</v>
      </c>
      <c r="BZ104" s="36">
        <v>2.3253968253968256</v>
      </c>
      <c r="CA104" s="36">
        <v>2.2209302325581395</v>
      </c>
      <c r="CB104" s="36">
        <v>2.375</v>
      </c>
      <c r="CC104" s="36">
        <v>2.1226053639846745</v>
      </c>
      <c r="CD104" s="36">
        <v>2.197628458498024</v>
      </c>
      <c r="CE104" s="36">
        <v>2.192771084337349</v>
      </c>
      <c r="CF104" s="36">
        <v>2.193798449612403</v>
      </c>
      <c r="CG104" s="36">
        <v>2.3</v>
      </c>
      <c r="CH104" s="166">
        <v>2.1872659176029963</v>
      </c>
      <c r="CI104" s="171">
        <v>2.2339805780809305</v>
      </c>
      <c r="CJ104" s="42">
        <v>0.07607371423345037</v>
      </c>
      <c r="CK104" s="9">
        <v>28.08</v>
      </c>
    </row>
    <row r="105" spans="2:14" ht="15">
      <c r="B105" s="136"/>
      <c r="C105" s="136"/>
      <c r="J105" s="84"/>
      <c r="K105" s="84"/>
      <c r="N105" s="84"/>
    </row>
    <row r="106" spans="2:14" ht="15">
      <c r="B106" s="136"/>
      <c r="C106" s="136"/>
      <c r="J106" s="84"/>
      <c r="K106" s="84"/>
      <c r="N106" s="84"/>
    </row>
    <row r="107" spans="2:14" ht="15">
      <c r="B107" s="136"/>
      <c r="C107" s="136"/>
      <c r="D107" s="84"/>
      <c r="J107" s="84"/>
      <c r="K107" s="84"/>
      <c r="L107" s="137"/>
      <c r="N107" s="84"/>
    </row>
    <row r="108" spans="2:3" ht="15">
      <c r="B108" s="136"/>
      <c r="C108" s="136"/>
    </row>
    <row r="109" spans="2:3" ht="15">
      <c r="B109" s="136"/>
      <c r="C109" s="136"/>
    </row>
    <row r="110" spans="2:3" ht="15">
      <c r="B110" s="136"/>
      <c r="C110" s="136"/>
    </row>
    <row r="111" spans="2:3" ht="15">
      <c r="B111" s="136"/>
      <c r="C111" s="136"/>
    </row>
    <row r="112" spans="2:3" ht="15">
      <c r="B112" s="136"/>
      <c r="C112" s="136"/>
    </row>
    <row r="113" spans="2:3" ht="15">
      <c r="B113" s="136"/>
      <c r="C113" s="136"/>
    </row>
    <row r="114" spans="2:3" ht="15">
      <c r="B114" s="136"/>
      <c r="C114" s="136"/>
    </row>
    <row r="115" spans="2:3" ht="15">
      <c r="B115" s="136"/>
      <c r="C115" s="136"/>
    </row>
    <row r="116" spans="2:3" ht="15">
      <c r="B116" s="136"/>
      <c r="C116" s="136"/>
    </row>
    <row r="117" spans="2:3" ht="15">
      <c r="B117" s="136"/>
      <c r="C117" s="136"/>
    </row>
    <row r="118" spans="2:3" ht="15">
      <c r="B118" s="136"/>
      <c r="C118" s="136"/>
    </row>
    <row r="119" spans="2:3" ht="15">
      <c r="B119" s="136"/>
      <c r="C119" s="136"/>
    </row>
    <row r="120" spans="2:3" ht="15">
      <c r="B120" s="136"/>
      <c r="C120" s="136"/>
    </row>
    <row r="121" spans="2:3" ht="15">
      <c r="B121" s="136"/>
      <c r="C121" s="136"/>
    </row>
    <row r="122" spans="2:3" ht="15">
      <c r="B122" s="136"/>
      <c r="C122" s="136"/>
    </row>
    <row r="123" spans="2:3" ht="15">
      <c r="B123" s="136"/>
      <c r="C123" s="136"/>
    </row>
    <row r="124" spans="2:3" ht="15">
      <c r="B124" s="136"/>
      <c r="C124" s="136"/>
    </row>
    <row r="125" spans="2:3" ht="15">
      <c r="B125" s="136"/>
      <c r="C125" s="136"/>
    </row>
    <row r="126" spans="2:3" ht="15">
      <c r="B126" s="136"/>
      <c r="C126" s="136"/>
    </row>
    <row r="127" spans="2:3" ht="15">
      <c r="B127" s="136"/>
      <c r="C127" s="136"/>
    </row>
    <row r="128" spans="2:3" ht="15">
      <c r="B128" s="136"/>
      <c r="C128" s="136"/>
    </row>
    <row r="129" spans="2:3" ht="15">
      <c r="B129" s="136"/>
      <c r="C129" s="136"/>
    </row>
    <row r="130" spans="2:3" ht="15">
      <c r="B130" s="136"/>
      <c r="C130" s="136"/>
    </row>
    <row r="131" spans="2:3" ht="15">
      <c r="B131" s="136"/>
      <c r="C131" s="136"/>
    </row>
    <row r="132" spans="2:3" ht="15">
      <c r="B132" s="136"/>
      <c r="C132" s="136"/>
    </row>
    <row r="133" spans="2:3" ht="15">
      <c r="B133" s="136"/>
      <c r="C133" s="136"/>
    </row>
    <row r="134" spans="2:3" ht="15">
      <c r="B134" s="136"/>
      <c r="C134" s="136"/>
    </row>
    <row r="135" spans="2:3" ht="15">
      <c r="B135" s="136"/>
      <c r="C135" s="136"/>
    </row>
    <row r="136" spans="2:3" ht="15">
      <c r="B136" s="136"/>
      <c r="C136" s="136"/>
    </row>
    <row r="137" spans="2:3" ht="15">
      <c r="B137" s="136"/>
      <c r="C137" s="136"/>
    </row>
    <row r="138" spans="2:3" ht="15">
      <c r="B138" s="136"/>
      <c r="C138" s="136"/>
    </row>
    <row r="139" spans="2:3" ht="15">
      <c r="B139" s="136"/>
      <c r="C139" s="136"/>
    </row>
    <row r="140" spans="2:3" ht="15">
      <c r="B140" s="136"/>
      <c r="C140" s="136"/>
    </row>
    <row r="141" spans="2:3" ht="15">
      <c r="B141" s="136"/>
      <c r="C141" s="136"/>
    </row>
    <row r="142" spans="2:3" ht="15">
      <c r="B142" s="136"/>
      <c r="C142" s="136"/>
    </row>
    <row r="143" spans="2:3" ht="15">
      <c r="B143" s="136"/>
      <c r="C143" s="136"/>
    </row>
    <row r="144" spans="2:3" ht="15">
      <c r="B144" s="136"/>
      <c r="C144" s="136"/>
    </row>
    <row r="145" spans="2:3" ht="15">
      <c r="B145" s="136"/>
      <c r="C145" s="136"/>
    </row>
    <row r="146" spans="2:3" ht="15">
      <c r="B146" s="136"/>
      <c r="C146" s="136"/>
    </row>
    <row r="147" spans="2:3" ht="15">
      <c r="B147" s="136"/>
      <c r="C147" s="136"/>
    </row>
    <row r="148" spans="2:3" ht="15">
      <c r="B148" s="136"/>
      <c r="C148" s="136"/>
    </row>
    <row r="149" spans="2:3" ht="15">
      <c r="B149" s="136"/>
      <c r="C149" s="136"/>
    </row>
    <row r="150" spans="2:3" ht="15">
      <c r="B150" s="136"/>
      <c r="C150" s="136"/>
    </row>
    <row r="151" spans="2:3" ht="15">
      <c r="B151" s="136"/>
      <c r="C151" s="136"/>
    </row>
    <row r="152" spans="2:3" ht="15">
      <c r="B152" s="136"/>
      <c r="C152" s="136"/>
    </row>
    <row r="153" spans="2:3" ht="15">
      <c r="B153" s="136"/>
      <c r="C153" s="136"/>
    </row>
    <row r="154" spans="2:3" ht="15">
      <c r="B154" s="136"/>
      <c r="C154" s="136"/>
    </row>
    <row r="155" spans="2:3" ht="15">
      <c r="B155" s="136"/>
      <c r="C155" s="136"/>
    </row>
    <row r="156" spans="2:3" ht="15">
      <c r="B156" s="136"/>
      <c r="C156" s="136"/>
    </row>
    <row r="157" spans="2:3" ht="15">
      <c r="B157" s="136"/>
      <c r="C157" s="136"/>
    </row>
    <row r="158" spans="2:3" ht="15">
      <c r="B158" s="136"/>
      <c r="C158" s="136"/>
    </row>
    <row r="159" spans="2:3" ht="15">
      <c r="B159" s="136"/>
      <c r="C159" s="136"/>
    </row>
    <row r="160" spans="2:3" ht="15">
      <c r="B160" s="136"/>
      <c r="C160" s="136"/>
    </row>
    <row r="161" spans="2:3" ht="15">
      <c r="B161" s="136"/>
      <c r="C161" s="136"/>
    </row>
    <row r="162" spans="2:3" ht="15">
      <c r="B162" s="136"/>
      <c r="C162" s="136"/>
    </row>
    <row r="163" spans="2:3" ht="15">
      <c r="B163" s="136"/>
      <c r="C163" s="136"/>
    </row>
    <row r="164" spans="2:3" ht="15">
      <c r="B164" s="136"/>
      <c r="C164" s="136"/>
    </row>
    <row r="165" spans="2:3" ht="15">
      <c r="B165" s="136"/>
      <c r="C165" s="136"/>
    </row>
    <row r="166" spans="2:3" ht="15">
      <c r="B166" s="136"/>
      <c r="C166" s="136"/>
    </row>
    <row r="167" spans="2:3" ht="15">
      <c r="B167" s="136"/>
      <c r="C167" s="136"/>
    </row>
    <row r="168" spans="2:3" ht="15">
      <c r="B168" s="136"/>
      <c r="C168" s="136"/>
    </row>
    <row r="169" spans="2:3" ht="15">
      <c r="B169" s="136"/>
      <c r="C169" s="136"/>
    </row>
    <row r="170" spans="2:3" ht="15">
      <c r="B170" s="136"/>
      <c r="C170" s="136"/>
    </row>
    <row r="171" spans="2:3" ht="15">
      <c r="B171" s="136"/>
      <c r="C171" s="136"/>
    </row>
    <row r="172" spans="2:3" ht="15">
      <c r="B172" s="136"/>
      <c r="C172" s="136"/>
    </row>
    <row r="173" spans="2:3" ht="15">
      <c r="B173" s="136"/>
      <c r="C173" s="136"/>
    </row>
    <row r="174" spans="2:3" ht="15">
      <c r="B174" s="136"/>
      <c r="C174" s="136"/>
    </row>
    <row r="175" spans="2:3" ht="15">
      <c r="B175" s="136"/>
      <c r="C175" s="136"/>
    </row>
    <row r="176" spans="2:3" ht="15">
      <c r="B176" s="136"/>
      <c r="C176" s="136"/>
    </row>
    <row r="177" spans="2:3" ht="15">
      <c r="B177" s="136"/>
      <c r="C177" s="136"/>
    </row>
    <row r="178" spans="2:3" ht="15">
      <c r="B178" s="136"/>
      <c r="C178" s="136"/>
    </row>
    <row r="179" spans="2:3" ht="15">
      <c r="B179" s="136"/>
      <c r="C179" s="136"/>
    </row>
    <row r="180" spans="2:3" ht="15">
      <c r="B180" s="136"/>
      <c r="C180" s="136"/>
    </row>
    <row r="181" spans="2:3" ht="15">
      <c r="B181" s="136"/>
      <c r="C181" s="136"/>
    </row>
    <row r="182" spans="2:3" ht="15">
      <c r="B182" s="136"/>
      <c r="C182" s="136"/>
    </row>
    <row r="183" spans="2:3" ht="15">
      <c r="B183" s="136"/>
      <c r="C183" s="136"/>
    </row>
    <row r="184" spans="2:3" ht="15">
      <c r="B184" s="136"/>
      <c r="C184" s="136"/>
    </row>
    <row r="185" spans="2:3" ht="15">
      <c r="B185" s="136"/>
      <c r="C185" s="136"/>
    </row>
    <row r="186" spans="2:3" ht="15">
      <c r="B186" s="136"/>
      <c r="C186" s="136"/>
    </row>
    <row r="187" spans="2:3" ht="15">
      <c r="B187" s="136"/>
      <c r="C187" s="136"/>
    </row>
    <row r="188" spans="2:3" ht="15">
      <c r="B188" s="136"/>
      <c r="C188" s="136"/>
    </row>
    <row r="189" spans="2:3" ht="15">
      <c r="B189" s="136"/>
      <c r="C189" s="136"/>
    </row>
    <row r="190" spans="2:3" ht="15">
      <c r="B190" s="136"/>
      <c r="C190" s="136"/>
    </row>
    <row r="191" spans="2:3" ht="15">
      <c r="B191" s="136"/>
      <c r="C191" s="136"/>
    </row>
    <row r="192" spans="2:3" ht="15">
      <c r="B192" s="136"/>
      <c r="C192" s="136"/>
    </row>
    <row r="193" spans="2:3" ht="15">
      <c r="B193" s="136"/>
      <c r="C193" s="136"/>
    </row>
    <row r="194" spans="2:3" ht="15">
      <c r="B194" s="136"/>
      <c r="C194" s="136"/>
    </row>
    <row r="195" spans="2:3" ht="15">
      <c r="B195" s="136"/>
      <c r="C195" s="136"/>
    </row>
    <row r="196" spans="2:3" ht="15">
      <c r="B196" s="136"/>
      <c r="C196" s="136"/>
    </row>
    <row r="197" spans="2:3" ht="15">
      <c r="B197" s="136"/>
      <c r="C197" s="136"/>
    </row>
    <row r="198" spans="2:3" ht="15">
      <c r="B198" s="136"/>
      <c r="C198" s="136"/>
    </row>
    <row r="199" spans="2:3" ht="15">
      <c r="B199" s="136"/>
      <c r="C199" s="136"/>
    </row>
    <row r="200" spans="2:3" ht="15">
      <c r="B200" s="136"/>
      <c r="C200" s="136"/>
    </row>
    <row r="201" spans="2:3" ht="15">
      <c r="B201" s="136"/>
      <c r="C201" s="136"/>
    </row>
    <row r="202" spans="2:3" ht="15">
      <c r="B202" s="136"/>
      <c r="C202" s="136"/>
    </row>
    <row r="203" spans="2:3" ht="15">
      <c r="B203" s="136"/>
      <c r="C203" s="136"/>
    </row>
    <row r="204" spans="2:3" ht="15">
      <c r="B204" s="136"/>
      <c r="C204" s="136"/>
    </row>
    <row r="205" spans="2:3" ht="15">
      <c r="B205" s="136"/>
      <c r="C205" s="136"/>
    </row>
    <row r="206" spans="2:3" ht="15">
      <c r="B206" s="136"/>
      <c r="C206" s="136"/>
    </row>
    <row r="207" spans="2:3" ht="15">
      <c r="B207" s="136"/>
      <c r="C207" s="136"/>
    </row>
    <row r="208" spans="2:3" ht="15">
      <c r="B208" s="136"/>
      <c r="C208" s="136"/>
    </row>
    <row r="209" spans="2:3" ht="15">
      <c r="B209" s="136"/>
      <c r="C209" s="136"/>
    </row>
    <row r="210" spans="2:3" ht="15">
      <c r="B210" s="136"/>
      <c r="C210" s="136"/>
    </row>
    <row r="211" spans="2:3" ht="15">
      <c r="B211" s="136"/>
      <c r="C211" s="136"/>
    </row>
    <row r="212" spans="2:3" ht="15">
      <c r="B212" s="136"/>
      <c r="C212" s="136"/>
    </row>
    <row r="213" spans="2:3" ht="15">
      <c r="B213" s="136"/>
      <c r="C213" s="136"/>
    </row>
    <row r="214" spans="2:3" ht="15">
      <c r="B214" s="136"/>
      <c r="C214" s="136"/>
    </row>
    <row r="215" spans="2:3" ht="15">
      <c r="B215" s="136"/>
      <c r="C215" s="136"/>
    </row>
    <row r="216" spans="2:3" ht="15">
      <c r="B216" s="136"/>
      <c r="C216" s="136"/>
    </row>
    <row r="217" spans="2:3" ht="15">
      <c r="B217" s="136"/>
      <c r="C217" s="136"/>
    </row>
    <row r="218" spans="2:3" ht="15">
      <c r="B218" s="136"/>
      <c r="C218" s="136"/>
    </row>
    <row r="219" spans="2:3" ht="15">
      <c r="B219" s="136"/>
      <c r="C219" s="136"/>
    </row>
    <row r="220" spans="2:3" ht="15">
      <c r="B220" s="136"/>
      <c r="C220" s="136"/>
    </row>
    <row r="221" spans="2:3" ht="15">
      <c r="B221" s="136"/>
      <c r="C221" s="136"/>
    </row>
    <row r="222" spans="2:3" ht="15">
      <c r="B222" s="136"/>
      <c r="C222" s="136"/>
    </row>
    <row r="223" spans="2:3" ht="15">
      <c r="B223" s="136"/>
      <c r="C223" s="136"/>
    </row>
    <row r="224" spans="2:3" ht="15">
      <c r="B224" s="136"/>
      <c r="C224" s="136"/>
    </row>
    <row r="225" spans="2:3" ht="15">
      <c r="B225" s="136"/>
      <c r="C225" s="136"/>
    </row>
    <row r="226" spans="2:3" ht="15">
      <c r="B226" s="136"/>
      <c r="C226" s="136"/>
    </row>
    <row r="227" spans="2:3" ht="15">
      <c r="B227" s="136"/>
      <c r="C227" s="136"/>
    </row>
    <row r="228" spans="2:3" ht="15">
      <c r="B228" s="136"/>
      <c r="C228" s="136"/>
    </row>
    <row r="229" spans="2:3" ht="15">
      <c r="B229" s="136"/>
      <c r="C229" s="136"/>
    </row>
    <row r="230" spans="2:3" ht="15">
      <c r="B230" s="136"/>
      <c r="C230" s="136"/>
    </row>
    <row r="231" spans="2:3" ht="15">
      <c r="B231" s="136"/>
      <c r="C231" s="136"/>
    </row>
    <row r="232" spans="2:3" ht="15">
      <c r="B232" s="136"/>
      <c r="C232" s="136"/>
    </row>
    <row r="233" spans="2:3" ht="15">
      <c r="B233" s="136"/>
      <c r="C233" s="136"/>
    </row>
    <row r="234" spans="2:3" ht="15">
      <c r="B234" s="136"/>
      <c r="C234" s="136"/>
    </row>
    <row r="235" spans="2:3" ht="15">
      <c r="B235" s="136"/>
      <c r="C235" s="136"/>
    </row>
    <row r="236" spans="2:3" ht="15">
      <c r="B236" s="136"/>
      <c r="C236" s="136"/>
    </row>
    <row r="237" spans="2:3" ht="15">
      <c r="B237" s="136"/>
      <c r="C237" s="136"/>
    </row>
    <row r="238" spans="2:3" ht="15">
      <c r="B238" s="136"/>
      <c r="C238" s="136"/>
    </row>
    <row r="239" spans="2:3" ht="15">
      <c r="B239" s="136"/>
      <c r="C239" s="136"/>
    </row>
    <row r="240" spans="2:3" ht="15">
      <c r="B240" s="136"/>
      <c r="C240" s="136"/>
    </row>
    <row r="241" spans="2:3" ht="15">
      <c r="B241" s="136"/>
      <c r="C241" s="136"/>
    </row>
    <row r="242" spans="2:3" ht="15">
      <c r="B242" s="136"/>
      <c r="C242" s="136"/>
    </row>
    <row r="243" spans="2:3" ht="15">
      <c r="B243" s="136"/>
      <c r="C243" s="136"/>
    </row>
    <row r="244" spans="2:3" ht="15">
      <c r="B244" s="136"/>
      <c r="C244" s="136"/>
    </row>
    <row r="245" spans="2:3" ht="15">
      <c r="B245" s="136"/>
      <c r="C245" s="136"/>
    </row>
    <row r="246" spans="2:3" ht="15">
      <c r="B246" s="136"/>
      <c r="C246" s="136"/>
    </row>
    <row r="247" spans="2:3" ht="15">
      <c r="B247" s="136"/>
      <c r="C247" s="136"/>
    </row>
    <row r="248" spans="2:3" ht="15">
      <c r="B248" s="136"/>
      <c r="C248" s="136"/>
    </row>
    <row r="249" spans="2:3" ht="15">
      <c r="B249" s="136"/>
      <c r="C249" s="136"/>
    </row>
    <row r="250" spans="2:3" ht="15">
      <c r="B250" s="136"/>
      <c r="C250" s="136"/>
    </row>
    <row r="251" spans="2:3" ht="15">
      <c r="B251" s="136"/>
      <c r="C251" s="136"/>
    </row>
    <row r="252" spans="2:3" ht="15">
      <c r="B252" s="136"/>
      <c r="C252" s="136"/>
    </row>
    <row r="253" spans="2:3" ht="15">
      <c r="B253" s="136"/>
      <c r="C253" s="136"/>
    </row>
    <row r="254" spans="2:3" ht="15">
      <c r="B254" s="136"/>
      <c r="C254" s="136"/>
    </row>
    <row r="255" spans="2:3" ht="15">
      <c r="B255" s="136"/>
      <c r="C255" s="136"/>
    </row>
    <row r="256" spans="2:3" ht="15">
      <c r="B256" s="136"/>
      <c r="C256" s="136"/>
    </row>
    <row r="257" spans="2:3" ht="15">
      <c r="B257" s="136"/>
      <c r="C257" s="136"/>
    </row>
    <row r="258" spans="2:3" ht="15">
      <c r="B258" s="136"/>
      <c r="C258" s="136"/>
    </row>
    <row r="259" spans="2:3" ht="15">
      <c r="B259" s="136"/>
      <c r="C259" s="136"/>
    </row>
    <row r="260" spans="2:3" ht="15">
      <c r="B260" s="136"/>
      <c r="C260" s="136"/>
    </row>
    <row r="261" spans="2:3" ht="15">
      <c r="B261" s="136"/>
      <c r="C261" s="136"/>
    </row>
    <row r="262" spans="2:3" ht="15">
      <c r="B262" s="136"/>
      <c r="C262" s="136"/>
    </row>
    <row r="263" spans="2:3" ht="15">
      <c r="B263" s="136"/>
      <c r="C263" s="136"/>
    </row>
    <row r="264" spans="2:3" ht="15">
      <c r="B264" s="136"/>
      <c r="C264" s="136"/>
    </row>
    <row r="265" spans="2:3" ht="15">
      <c r="B265" s="136"/>
      <c r="C265" s="136"/>
    </row>
    <row r="266" spans="2:3" ht="15">
      <c r="B266" s="136"/>
      <c r="C266" s="136"/>
    </row>
    <row r="267" spans="2:3" ht="15">
      <c r="B267" s="136"/>
      <c r="C267" s="136"/>
    </row>
    <row r="268" spans="2:3" ht="15">
      <c r="B268" s="136"/>
      <c r="C268" s="136"/>
    </row>
    <row r="269" spans="2:3" ht="15">
      <c r="B269" s="136"/>
      <c r="C269" s="136"/>
    </row>
    <row r="270" spans="2:3" ht="15">
      <c r="B270" s="136"/>
      <c r="C270" s="136"/>
    </row>
    <row r="271" spans="2:3" ht="15">
      <c r="B271" s="136"/>
      <c r="C271" s="136"/>
    </row>
    <row r="272" spans="2:3" ht="15">
      <c r="B272" s="136"/>
      <c r="C272" s="136"/>
    </row>
    <row r="273" spans="2:3" ht="15">
      <c r="B273" s="136"/>
      <c r="C273" s="136"/>
    </row>
    <row r="274" spans="2:3" ht="15">
      <c r="B274" s="136"/>
      <c r="C274" s="136"/>
    </row>
    <row r="275" spans="2:3" ht="15">
      <c r="B275" s="136"/>
      <c r="C275" s="136"/>
    </row>
    <row r="276" spans="2:3" ht="15">
      <c r="B276" s="136"/>
      <c r="C276" s="136"/>
    </row>
    <row r="277" spans="2:3" ht="15">
      <c r="B277" s="136"/>
      <c r="C277" s="136"/>
    </row>
    <row r="278" spans="2:3" ht="15">
      <c r="B278" s="136"/>
      <c r="C278" s="136"/>
    </row>
    <row r="279" spans="2:3" ht="15">
      <c r="B279" s="136"/>
      <c r="C279" s="136"/>
    </row>
    <row r="280" spans="2:3" ht="15">
      <c r="B280" s="136"/>
      <c r="C280" s="136"/>
    </row>
    <row r="281" spans="2:3" ht="15">
      <c r="B281" s="136"/>
      <c r="C281" s="136"/>
    </row>
    <row r="282" spans="2:3" ht="15">
      <c r="B282" s="136"/>
      <c r="C282" s="136"/>
    </row>
    <row r="283" spans="2:3" ht="15">
      <c r="B283" s="136"/>
      <c r="C283" s="136"/>
    </row>
    <row r="284" spans="2:3" ht="15">
      <c r="B284" s="136"/>
      <c r="C284" s="136"/>
    </row>
    <row r="285" spans="2:3" ht="15">
      <c r="B285" s="136"/>
      <c r="C285" s="136"/>
    </row>
    <row r="286" spans="2:3" ht="15">
      <c r="B286" s="136"/>
      <c r="C286" s="136"/>
    </row>
    <row r="287" spans="2:3" ht="15">
      <c r="B287" s="136"/>
      <c r="C287" s="136"/>
    </row>
    <row r="288" spans="2:3" ht="15">
      <c r="B288" s="136"/>
      <c r="C288" s="136"/>
    </row>
    <row r="289" spans="2:3" ht="15">
      <c r="B289" s="136"/>
      <c r="C289" s="136"/>
    </row>
    <row r="290" spans="2:3" ht="15">
      <c r="B290" s="136"/>
      <c r="C290" s="136"/>
    </row>
    <row r="291" spans="2:3" ht="15">
      <c r="B291" s="136"/>
      <c r="C291" s="136"/>
    </row>
    <row r="292" spans="2:3" ht="15">
      <c r="B292" s="136"/>
      <c r="C292" s="136"/>
    </row>
    <row r="293" spans="2:3" ht="15">
      <c r="B293" s="136"/>
      <c r="C293" s="136"/>
    </row>
    <row r="294" spans="2:3" ht="15">
      <c r="B294" s="136"/>
      <c r="C294" s="136"/>
    </row>
    <row r="295" spans="2:3" ht="15">
      <c r="B295" s="136"/>
      <c r="C295" s="136"/>
    </row>
    <row r="296" spans="2:3" ht="15">
      <c r="B296" s="136"/>
      <c r="C296" s="136"/>
    </row>
    <row r="297" spans="2:3" ht="15">
      <c r="B297" s="136"/>
      <c r="C297" s="136"/>
    </row>
    <row r="298" spans="2:3" ht="15">
      <c r="B298" s="136"/>
      <c r="C298" s="136"/>
    </row>
    <row r="299" spans="2:3" ht="15">
      <c r="B299" s="136"/>
      <c r="C299" s="136"/>
    </row>
    <row r="300" spans="2:3" ht="15">
      <c r="B300" s="136"/>
      <c r="C300" s="136"/>
    </row>
    <row r="301" spans="2:3" ht="15">
      <c r="B301" s="136"/>
      <c r="C301" s="136"/>
    </row>
    <row r="302" spans="2:3" ht="15">
      <c r="B302" s="136"/>
      <c r="C302" s="136"/>
    </row>
    <row r="303" spans="2:3" ht="15">
      <c r="B303" s="136"/>
      <c r="C303" s="136"/>
    </row>
    <row r="304" spans="2:3" ht="15">
      <c r="B304" s="136"/>
      <c r="C304" s="136"/>
    </row>
    <row r="305" spans="2:3" ht="15">
      <c r="B305" s="136"/>
      <c r="C305" s="136"/>
    </row>
    <row r="306" spans="2:3" ht="15">
      <c r="B306" s="136"/>
      <c r="C306" s="136"/>
    </row>
    <row r="307" spans="2:3" ht="15">
      <c r="B307" s="136"/>
      <c r="C307" s="136"/>
    </row>
    <row r="308" spans="2:3" ht="15">
      <c r="B308" s="136"/>
      <c r="C308" s="136"/>
    </row>
    <row r="309" spans="2:3" ht="15">
      <c r="B309" s="136"/>
      <c r="C309" s="136"/>
    </row>
    <row r="310" spans="2:3" ht="15">
      <c r="B310" s="136"/>
      <c r="C310" s="136"/>
    </row>
    <row r="311" spans="2:3" ht="15">
      <c r="B311" s="136"/>
      <c r="C311" s="136"/>
    </row>
    <row r="312" spans="2:3" ht="15">
      <c r="B312" s="136"/>
      <c r="C312" s="136"/>
    </row>
    <row r="313" spans="2:3" ht="15">
      <c r="B313" s="136"/>
      <c r="C313" s="136"/>
    </row>
    <row r="314" spans="2:3" ht="15">
      <c r="B314" s="136"/>
      <c r="C314" s="136"/>
    </row>
    <row r="315" spans="2:3" ht="15">
      <c r="B315" s="136"/>
      <c r="C315" s="136"/>
    </row>
    <row r="316" spans="2:3" ht="15">
      <c r="B316" s="136"/>
      <c r="C316" s="136"/>
    </row>
    <row r="317" spans="2:3" ht="15">
      <c r="B317" s="136"/>
      <c r="C317" s="136"/>
    </row>
    <row r="318" spans="2:3" ht="15">
      <c r="B318" s="136"/>
      <c r="C318" s="136"/>
    </row>
    <row r="319" spans="2:3" ht="15">
      <c r="B319" s="136"/>
      <c r="C319" s="136"/>
    </row>
    <row r="320" spans="2:3" ht="15">
      <c r="B320" s="136"/>
      <c r="C320" s="136"/>
    </row>
    <row r="321" spans="2:3" ht="15">
      <c r="B321" s="136"/>
      <c r="C321" s="136"/>
    </row>
    <row r="322" spans="2:3" ht="15">
      <c r="B322" s="136"/>
      <c r="C322" s="136"/>
    </row>
    <row r="323" spans="2:3" ht="15">
      <c r="B323" s="136"/>
      <c r="C323" s="136"/>
    </row>
    <row r="324" spans="2:3" ht="15">
      <c r="B324" s="136"/>
      <c r="C324" s="136"/>
    </row>
    <row r="325" spans="2:3" ht="15">
      <c r="B325" s="136"/>
      <c r="C325" s="136"/>
    </row>
    <row r="326" spans="2:3" ht="15">
      <c r="B326" s="136"/>
      <c r="C326" s="136"/>
    </row>
    <row r="327" spans="2:3" ht="15">
      <c r="B327" s="136"/>
      <c r="C327" s="136"/>
    </row>
    <row r="328" spans="2:3" ht="15">
      <c r="B328" s="136"/>
      <c r="C328" s="136"/>
    </row>
    <row r="329" spans="2:3" ht="15">
      <c r="B329" s="136"/>
      <c r="C329" s="136"/>
    </row>
    <row r="330" spans="2:3" ht="15">
      <c r="B330" s="136"/>
      <c r="C330" s="136"/>
    </row>
    <row r="331" spans="2:3" ht="15">
      <c r="B331" s="136"/>
      <c r="C331" s="136"/>
    </row>
    <row r="332" spans="2:3" ht="15">
      <c r="B332" s="136"/>
      <c r="C332" s="136"/>
    </row>
    <row r="333" spans="2:3" ht="15">
      <c r="B333" s="136"/>
      <c r="C333" s="136"/>
    </row>
    <row r="334" spans="2:3" ht="15">
      <c r="B334" s="136"/>
      <c r="C334" s="136"/>
    </row>
    <row r="335" spans="2:3" ht="15">
      <c r="B335" s="136"/>
      <c r="C335" s="136"/>
    </row>
    <row r="336" spans="2:3" ht="15">
      <c r="B336" s="136"/>
      <c r="C336" s="136"/>
    </row>
    <row r="337" spans="2:3" ht="15">
      <c r="B337" s="136"/>
      <c r="C337" s="136"/>
    </row>
    <row r="338" spans="2:3" ht="15">
      <c r="B338" s="136"/>
      <c r="C338" s="136"/>
    </row>
    <row r="339" spans="2:3" ht="15">
      <c r="B339" s="136"/>
      <c r="C339" s="136"/>
    </row>
    <row r="340" spans="2:3" ht="15">
      <c r="B340" s="136"/>
      <c r="C340" s="136"/>
    </row>
    <row r="341" spans="2:3" ht="15">
      <c r="B341" s="136"/>
      <c r="C341" s="136"/>
    </row>
    <row r="342" spans="2:3" ht="15">
      <c r="B342" s="136"/>
      <c r="C342" s="136"/>
    </row>
    <row r="343" spans="2:3" ht="15">
      <c r="B343" s="136"/>
      <c r="C343" s="136"/>
    </row>
    <row r="344" spans="2:3" ht="15">
      <c r="B344" s="136"/>
      <c r="C344" s="136"/>
    </row>
    <row r="345" spans="2:3" ht="15">
      <c r="B345" s="136"/>
      <c r="C345" s="136"/>
    </row>
    <row r="346" spans="2:3" ht="15">
      <c r="B346" s="136"/>
      <c r="C346" s="136"/>
    </row>
    <row r="347" spans="2:3" ht="15">
      <c r="B347" s="136"/>
      <c r="C347" s="136"/>
    </row>
    <row r="348" spans="2:3" ht="15">
      <c r="B348" s="136"/>
      <c r="C348" s="136"/>
    </row>
    <row r="349" spans="2:3" ht="15">
      <c r="B349" s="136"/>
      <c r="C349" s="136"/>
    </row>
    <row r="350" spans="2:3" ht="15">
      <c r="B350" s="136"/>
      <c r="C350" s="136"/>
    </row>
    <row r="351" spans="2:3" ht="15">
      <c r="B351" s="136"/>
      <c r="C351" s="136"/>
    </row>
    <row r="352" spans="2:3" ht="15">
      <c r="B352" s="136"/>
      <c r="C352" s="136"/>
    </row>
    <row r="353" spans="2:3" ht="15">
      <c r="B353" s="136"/>
      <c r="C353" s="136"/>
    </row>
    <row r="354" spans="2:3" ht="15">
      <c r="B354" s="136"/>
      <c r="C354" s="136"/>
    </row>
    <row r="355" spans="2:3" ht="15">
      <c r="B355" s="136"/>
      <c r="C355" s="136"/>
    </row>
    <row r="356" spans="2:3" ht="15">
      <c r="B356" s="136"/>
      <c r="C356" s="136"/>
    </row>
    <row r="357" spans="2:3" ht="15">
      <c r="B357" s="136"/>
      <c r="C357" s="136"/>
    </row>
    <row r="358" spans="2:3" ht="15">
      <c r="B358" s="136"/>
      <c r="C358" s="136"/>
    </row>
    <row r="359" spans="2:3" ht="15">
      <c r="B359" s="136"/>
      <c r="C359" s="136"/>
    </row>
    <row r="360" spans="2:3" ht="15">
      <c r="B360" s="136"/>
      <c r="C360" s="136"/>
    </row>
    <row r="361" spans="2:3" ht="15">
      <c r="B361" s="136"/>
      <c r="C361" s="136"/>
    </row>
    <row r="362" spans="2:3" ht="15">
      <c r="B362" s="136"/>
      <c r="C362" s="136"/>
    </row>
    <row r="363" spans="2:3" ht="15">
      <c r="B363" s="136"/>
      <c r="C363" s="136"/>
    </row>
    <row r="364" spans="2:3" ht="15">
      <c r="B364" s="136"/>
      <c r="C364" s="136"/>
    </row>
    <row r="365" spans="2:3" ht="15">
      <c r="B365" s="136"/>
      <c r="C365" s="136"/>
    </row>
    <row r="366" spans="2:3" ht="15">
      <c r="B366" s="136"/>
      <c r="C366" s="136"/>
    </row>
    <row r="367" spans="2:3" ht="15">
      <c r="B367" s="136"/>
      <c r="C367" s="136"/>
    </row>
    <row r="368" spans="2:3" ht="15">
      <c r="B368" s="136"/>
      <c r="C368" s="136"/>
    </row>
    <row r="369" spans="2:3" ht="15">
      <c r="B369" s="136"/>
      <c r="C369" s="136"/>
    </row>
    <row r="370" spans="2:3" ht="15">
      <c r="B370" s="136"/>
      <c r="C370" s="136"/>
    </row>
    <row r="371" spans="2:3" ht="15">
      <c r="B371" s="136"/>
      <c r="C371" s="136"/>
    </row>
    <row r="372" spans="2:3" ht="15">
      <c r="B372" s="136"/>
      <c r="C372" s="136"/>
    </row>
    <row r="373" spans="2:3" ht="15">
      <c r="B373" s="136"/>
      <c r="C373" s="136"/>
    </row>
    <row r="374" spans="2:3" ht="15">
      <c r="B374" s="136"/>
      <c r="C374" s="136"/>
    </row>
    <row r="375" spans="2:3" ht="15">
      <c r="B375" s="136"/>
      <c r="C375" s="136"/>
    </row>
    <row r="376" spans="2:3" ht="15">
      <c r="B376" s="136"/>
      <c r="C376" s="136"/>
    </row>
    <row r="377" spans="2:3" ht="15">
      <c r="B377" s="136"/>
      <c r="C377" s="136"/>
    </row>
    <row r="378" spans="2:3" ht="15">
      <c r="B378" s="136"/>
      <c r="C378" s="136"/>
    </row>
    <row r="379" spans="2:3" ht="15">
      <c r="B379" s="136"/>
      <c r="C379" s="136"/>
    </row>
    <row r="380" spans="2:3" ht="15">
      <c r="B380" s="136"/>
      <c r="C380" s="136"/>
    </row>
    <row r="381" spans="2:3" ht="15">
      <c r="B381" s="136"/>
      <c r="C381" s="136"/>
    </row>
    <row r="382" spans="2:3" ht="15">
      <c r="B382" s="136"/>
      <c r="C382" s="136"/>
    </row>
    <row r="383" spans="2:3" ht="15">
      <c r="B383" s="136"/>
      <c r="C383" s="136"/>
    </row>
    <row r="384" spans="2:3" ht="15">
      <c r="B384" s="136"/>
      <c r="C384" s="136"/>
    </row>
    <row r="385" spans="2:3" ht="15">
      <c r="B385" s="136"/>
      <c r="C385" s="136"/>
    </row>
    <row r="386" spans="2:3" ht="15">
      <c r="B386" s="136"/>
      <c r="C386" s="136"/>
    </row>
    <row r="387" spans="2:3" ht="15">
      <c r="B387" s="136"/>
      <c r="C387" s="136"/>
    </row>
    <row r="388" spans="2:3" ht="15">
      <c r="B388" s="136"/>
      <c r="C388" s="136"/>
    </row>
    <row r="389" spans="2:3" ht="15">
      <c r="B389" s="136"/>
      <c r="C389" s="136"/>
    </row>
    <row r="390" spans="2:3" ht="15">
      <c r="B390" s="136"/>
      <c r="C390" s="136"/>
    </row>
    <row r="391" spans="2:3" ht="15">
      <c r="B391" s="136"/>
      <c r="C391" s="136"/>
    </row>
    <row r="392" spans="2:3" ht="15">
      <c r="B392" s="136"/>
      <c r="C392" s="136"/>
    </row>
    <row r="393" spans="2:3" ht="15">
      <c r="B393" s="136"/>
      <c r="C393" s="136"/>
    </row>
    <row r="394" spans="2:3" ht="15">
      <c r="B394" s="136"/>
      <c r="C394" s="136"/>
    </row>
    <row r="395" spans="2:3" ht="15">
      <c r="B395" s="136"/>
      <c r="C395" s="136"/>
    </row>
    <row r="396" spans="2:3" ht="15">
      <c r="B396" s="136"/>
      <c r="C396" s="136"/>
    </row>
    <row r="397" spans="2:3" ht="15">
      <c r="B397" s="136"/>
      <c r="C397" s="136"/>
    </row>
    <row r="398" spans="2:3" ht="15">
      <c r="B398" s="136"/>
      <c r="C398" s="136"/>
    </row>
    <row r="399" spans="2:3" ht="15">
      <c r="B399" s="136"/>
      <c r="C399" s="136"/>
    </row>
    <row r="400" spans="2:3" ht="15">
      <c r="B400" s="136"/>
      <c r="C400" s="136"/>
    </row>
    <row r="401" spans="2:3" ht="15">
      <c r="B401" s="136"/>
      <c r="C401" s="136"/>
    </row>
    <row r="402" spans="2:3" ht="15">
      <c r="B402" s="136"/>
      <c r="C402" s="136"/>
    </row>
    <row r="403" spans="2:3" ht="15">
      <c r="B403" s="136"/>
      <c r="C403" s="136"/>
    </row>
    <row r="404" spans="2:3" ht="15">
      <c r="B404" s="136"/>
      <c r="C404" s="136"/>
    </row>
    <row r="405" spans="2:3" ht="15">
      <c r="B405" s="136"/>
      <c r="C405" s="136"/>
    </row>
    <row r="406" spans="2:3" ht="15">
      <c r="B406" s="136"/>
      <c r="C406" s="136"/>
    </row>
    <row r="407" spans="2:3" ht="15">
      <c r="B407" s="136"/>
      <c r="C407" s="136"/>
    </row>
    <row r="408" spans="2:3" ht="15">
      <c r="B408" s="136"/>
      <c r="C408" s="136"/>
    </row>
    <row r="409" spans="2:3" ht="15">
      <c r="B409" s="136"/>
      <c r="C409" s="136"/>
    </row>
    <row r="410" spans="2:3" ht="15">
      <c r="B410" s="136"/>
      <c r="C410" s="136"/>
    </row>
    <row r="411" spans="2:3" ht="15">
      <c r="B411" s="136"/>
      <c r="C411" s="136"/>
    </row>
    <row r="412" spans="2:3" ht="15">
      <c r="B412" s="136"/>
      <c r="C412" s="136"/>
    </row>
    <row r="413" spans="2:3" ht="15">
      <c r="B413" s="136"/>
      <c r="C413" s="136"/>
    </row>
    <row r="414" spans="2:3" ht="15">
      <c r="B414" s="136"/>
      <c r="C414" s="136"/>
    </row>
    <row r="415" spans="2:3" ht="15">
      <c r="B415" s="136"/>
      <c r="C415" s="136"/>
    </row>
    <row r="416" spans="2:3" ht="15">
      <c r="B416" s="136"/>
      <c r="C416" s="136"/>
    </row>
    <row r="417" spans="2:3" ht="15">
      <c r="B417" s="136"/>
      <c r="C417" s="136"/>
    </row>
    <row r="418" spans="2:3" ht="15">
      <c r="B418" s="136"/>
      <c r="C418" s="136"/>
    </row>
    <row r="419" spans="2:3" ht="15">
      <c r="B419" s="136"/>
      <c r="C419" s="136"/>
    </row>
    <row r="420" spans="2:3" ht="15">
      <c r="B420" s="136"/>
      <c r="C420" s="136"/>
    </row>
    <row r="421" spans="2:3" ht="15">
      <c r="B421" s="136"/>
      <c r="C421" s="136"/>
    </row>
    <row r="422" spans="2:3" ht="15">
      <c r="B422" s="136"/>
      <c r="C422" s="136"/>
    </row>
    <row r="423" spans="2:3" ht="15">
      <c r="B423" s="136"/>
      <c r="C423" s="136"/>
    </row>
    <row r="424" spans="2:3" ht="15">
      <c r="B424" s="136"/>
      <c r="C424" s="136"/>
    </row>
    <row r="425" spans="2:3" ht="15">
      <c r="B425" s="136"/>
      <c r="C425" s="136"/>
    </row>
    <row r="426" spans="2:3" ht="15">
      <c r="B426" s="136"/>
      <c r="C426" s="136"/>
    </row>
    <row r="427" spans="2:3" ht="15">
      <c r="B427" s="136"/>
      <c r="C427" s="136"/>
    </row>
    <row r="428" spans="2:3" ht="15">
      <c r="B428" s="136"/>
      <c r="C428" s="136"/>
    </row>
    <row r="429" spans="2:3" ht="15">
      <c r="B429" s="136"/>
      <c r="C429" s="136"/>
    </row>
    <row r="430" spans="2:3" ht="15">
      <c r="B430" s="136"/>
      <c r="C430" s="136"/>
    </row>
    <row r="431" spans="2:3" ht="15">
      <c r="B431" s="136"/>
      <c r="C431" s="136"/>
    </row>
    <row r="432" spans="2:3" ht="15">
      <c r="B432" s="136"/>
      <c r="C432" s="136"/>
    </row>
    <row r="433" spans="2:3" ht="15">
      <c r="B433" s="136"/>
      <c r="C433" s="136"/>
    </row>
    <row r="434" spans="2:3" ht="15">
      <c r="B434" s="136"/>
      <c r="C434" s="136"/>
    </row>
    <row r="435" spans="2:3" ht="15">
      <c r="B435" s="136"/>
      <c r="C435" s="136"/>
    </row>
    <row r="436" spans="2:3" ht="15">
      <c r="B436" s="136"/>
      <c r="C436" s="136"/>
    </row>
    <row r="437" spans="2:3" ht="15">
      <c r="B437" s="136"/>
      <c r="C437" s="136"/>
    </row>
    <row r="438" spans="2:3" ht="15">
      <c r="B438" s="136"/>
      <c r="C438" s="136"/>
    </row>
    <row r="439" spans="2:3" ht="15">
      <c r="B439" s="136"/>
      <c r="C439" s="136"/>
    </row>
    <row r="440" spans="2:3" ht="15">
      <c r="B440" s="136"/>
      <c r="C440" s="136"/>
    </row>
    <row r="441" spans="2:3" ht="15">
      <c r="B441" s="136"/>
      <c r="C441" s="136"/>
    </row>
    <row r="442" spans="2:3" ht="15">
      <c r="B442" s="136"/>
      <c r="C442" s="136"/>
    </row>
    <row r="443" spans="2:3" ht="15">
      <c r="B443" s="136"/>
      <c r="C443" s="136"/>
    </row>
    <row r="444" spans="2:3" ht="15">
      <c r="B444" s="136"/>
      <c r="C444" s="136"/>
    </row>
    <row r="445" spans="2:3" ht="15">
      <c r="B445" s="136"/>
      <c r="C445" s="136"/>
    </row>
    <row r="446" spans="2:3" ht="15">
      <c r="B446" s="136"/>
      <c r="C446" s="136"/>
    </row>
    <row r="447" spans="2:3" ht="15">
      <c r="B447" s="136"/>
      <c r="C447" s="136"/>
    </row>
    <row r="448" spans="2:3" ht="15">
      <c r="B448" s="136"/>
      <c r="C448" s="136"/>
    </row>
    <row r="449" spans="2:3" ht="15">
      <c r="B449" s="136"/>
      <c r="C449" s="136"/>
    </row>
    <row r="450" spans="2:3" ht="15">
      <c r="B450" s="136"/>
      <c r="C450" s="136"/>
    </row>
    <row r="451" spans="2:3" ht="15">
      <c r="B451" s="136"/>
      <c r="C451" s="136"/>
    </row>
    <row r="452" spans="2:3" ht="15">
      <c r="B452" s="136"/>
      <c r="C452" s="136"/>
    </row>
    <row r="453" spans="2:3" ht="15">
      <c r="B453" s="136"/>
      <c r="C453" s="136"/>
    </row>
    <row r="454" spans="2:3" ht="15">
      <c r="B454" s="136"/>
      <c r="C454" s="136"/>
    </row>
    <row r="455" spans="2:3" ht="15">
      <c r="B455" s="136"/>
      <c r="C455" s="136"/>
    </row>
    <row r="456" spans="2:3" ht="15">
      <c r="B456" s="136"/>
      <c r="C456" s="136"/>
    </row>
    <row r="457" spans="2:3" ht="15">
      <c r="B457" s="136"/>
      <c r="C457" s="136"/>
    </row>
    <row r="458" spans="2:3" ht="15">
      <c r="B458" s="136"/>
      <c r="C458" s="136"/>
    </row>
    <row r="459" spans="2:3" ht="15">
      <c r="B459" s="136"/>
      <c r="C459" s="136"/>
    </row>
    <row r="460" spans="2:3" ht="15">
      <c r="B460" s="136"/>
      <c r="C460" s="136"/>
    </row>
    <row r="461" spans="2:3" ht="15">
      <c r="B461" s="136"/>
      <c r="C461" s="136"/>
    </row>
    <row r="462" spans="2:3" ht="15">
      <c r="B462" s="136"/>
      <c r="C462" s="136"/>
    </row>
    <row r="463" spans="2:3" ht="15">
      <c r="B463" s="136"/>
      <c r="C463" s="136"/>
    </row>
    <row r="464" spans="2:3" ht="15">
      <c r="B464" s="136"/>
      <c r="C464" s="136"/>
    </row>
    <row r="465" spans="2:3" ht="15">
      <c r="B465" s="136"/>
      <c r="C465" s="136"/>
    </row>
    <row r="466" spans="2:3" ht="15">
      <c r="B466" s="136"/>
      <c r="C466" s="136"/>
    </row>
    <row r="467" spans="2:3" ht="15">
      <c r="B467" s="136"/>
      <c r="C467" s="136"/>
    </row>
    <row r="468" spans="2:3" ht="15">
      <c r="B468" s="136"/>
      <c r="C468" s="136"/>
    </row>
    <row r="469" spans="2:3" ht="15">
      <c r="B469" s="136"/>
      <c r="C469" s="136"/>
    </row>
    <row r="470" spans="2:3" ht="15">
      <c r="B470" s="136"/>
      <c r="C470" s="136"/>
    </row>
    <row r="471" spans="2:3" ht="15">
      <c r="B471" s="136"/>
      <c r="C471" s="136"/>
    </row>
    <row r="472" spans="2:3" ht="15">
      <c r="B472" s="136"/>
      <c r="C472" s="136"/>
    </row>
    <row r="473" spans="2:3" ht="15">
      <c r="B473" s="136"/>
      <c r="C473" s="136"/>
    </row>
    <row r="474" spans="2:3" ht="15">
      <c r="B474" s="136"/>
      <c r="C474" s="136"/>
    </row>
    <row r="475" spans="2:3" ht="15">
      <c r="B475" s="136"/>
      <c r="C475" s="136"/>
    </row>
    <row r="476" spans="2:3" ht="15">
      <c r="B476" s="136"/>
      <c r="C476" s="136"/>
    </row>
    <row r="477" spans="2:3" ht="15">
      <c r="B477" s="136"/>
      <c r="C477" s="136"/>
    </row>
    <row r="478" spans="2:3" ht="15">
      <c r="B478" s="136"/>
      <c r="C478" s="136"/>
    </row>
    <row r="479" spans="2:3" ht="15">
      <c r="B479" s="136"/>
      <c r="C479" s="136"/>
    </row>
    <row r="480" spans="2:3" ht="15">
      <c r="B480" s="136"/>
      <c r="C480" s="136"/>
    </row>
    <row r="481" spans="2:3" ht="15">
      <c r="B481" s="136"/>
      <c r="C481" s="136"/>
    </row>
    <row r="482" spans="2:3" ht="15">
      <c r="B482" s="136"/>
      <c r="C482" s="136"/>
    </row>
    <row r="483" spans="2:3" ht="15">
      <c r="B483" s="136"/>
      <c r="C483" s="136"/>
    </row>
    <row r="484" spans="2:3" ht="15">
      <c r="B484" s="136"/>
      <c r="C484" s="136"/>
    </row>
    <row r="485" spans="2:3" ht="15">
      <c r="B485" s="136"/>
      <c r="C485" s="136"/>
    </row>
    <row r="486" spans="2:3" ht="15">
      <c r="B486" s="136"/>
      <c r="C486" s="136"/>
    </row>
    <row r="487" spans="2:3" ht="15">
      <c r="B487" s="136"/>
      <c r="C487" s="136"/>
    </row>
    <row r="488" spans="2:3" ht="15">
      <c r="B488" s="136"/>
      <c r="C488" s="136"/>
    </row>
    <row r="489" spans="2:3" ht="15">
      <c r="B489" s="136"/>
      <c r="C489" s="136"/>
    </row>
    <row r="490" spans="2:3" ht="15">
      <c r="B490" s="136"/>
      <c r="C490" s="136"/>
    </row>
    <row r="491" spans="2:3" ht="15">
      <c r="B491" s="136"/>
      <c r="C491" s="136"/>
    </row>
    <row r="492" spans="2:3" ht="15">
      <c r="B492" s="136"/>
      <c r="C492" s="136"/>
    </row>
    <row r="493" spans="2:3" ht="15">
      <c r="B493" s="136"/>
      <c r="C493" s="136"/>
    </row>
    <row r="494" spans="2:3" ht="15">
      <c r="B494" s="136"/>
      <c r="C494" s="136"/>
    </row>
    <row r="495" spans="2:3" ht="15">
      <c r="B495" s="136"/>
      <c r="C495" s="136"/>
    </row>
    <row r="496" spans="2:3" ht="15">
      <c r="B496" s="136"/>
      <c r="C496" s="136"/>
    </row>
    <row r="497" spans="2:3" ht="15">
      <c r="B497" s="136"/>
      <c r="C497" s="136"/>
    </row>
    <row r="498" spans="2:3" ht="15">
      <c r="B498" s="136"/>
      <c r="C498" s="136"/>
    </row>
    <row r="499" spans="2:3" ht="15">
      <c r="B499" s="136"/>
      <c r="C499" s="136"/>
    </row>
    <row r="500" spans="2:3" ht="15">
      <c r="B500" s="136"/>
      <c r="C500" s="136"/>
    </row>
    <row r="501" spans="2:3" ht="15">
      <c r="B501" s="136"/>
      <c r="C501" s="136"/>
    </row>
    <row r="502" spans="2:3" ht="15">
      <c r="B502" s="136"/>
      <c r="C502" s="136"/>
    </row>
    <row r="503" spans="2:3" ht="15">
      <c r="B503" s="136"/>
      <c r="C503" s="136"/>
    </row>
    <row r="504" spans="2:3" ht="15">
      <c r="B504" s="136"/>
      <c r="C504" s="136"/>
    </row>
    <row r="505" spans="2:3" ht="15">
      <c r="B505" s="136"/>
      <c r="C505" s="136"/>
    </row>
    <row r="506" spans="2:3" ht="15">
      <c r="B506" s="136"/>
      <c r="C506" s="136"/>
    </row>
    <row r="507" spans="2:3" ht="15">
      <c r="B507" s="136"/>
      <c r="C507" s="136"/>
    </row>
    <row r="508" spans="2:3" ht="15">
      <c r="B508" s="136"/>
      <c r="C508" s="136"/>
    </row>
    <row r="509" spans="2:3" ht="15">
      <c r="B509" s="136"/>
      <c r="C509" s="136"/>
    </row>
    <row r="510" spans="2:3" ht="15">
      <c r="B510" s="136"/>
      <c r="C510" s="136"/>
    </row>
    <row r="511" spans="2:3" ht="15">
      <c r="B511" s="136"/>
      <c r="C511" s="136"/>
    </row>
    <row r="512" spans="2:3" ht="15">
      <c r="B512" s="136"/>
      <c r="C512" s="136"/>
    </row>
    <row r="513" spans="2:3" ht="15">
      <c r="B513" s="136"/>
      <c r="C513" s="136"/>
    </row>
    <row r="514" spans="2:3" ht="15">
      <c r="B514" s="136"/>
      <c r="C514" s="136"/>
    </row>
    <row r="515" spans="2:3" ht="15">
      <c r="B515" s="136"/>
      <c r="C515" s="136"/>
    </row>
    <row r="516" spans="2:3" ht="15">
      <c r="B516" s="136"/>
      <c r="C516" s="136"/>
    </row>
    <row r="517" spans="2:3" ht="15">
      <c r="B517" s="136"/>
      <c r="C517" s="136"/>
    </row>
    <row r="518" spans="2:3" ht="15">
      <c r="B518" s="136"/>
      <c r="C518" s="136"/>
    </row>
    <row r="519" spans="2:3" ht="15">
      <c r="B519" s="136"/>
      <c r="C519" s="136"/>
    </row>
    <row r="520" spans="2:3" ht="15">
      <c r="B520" s="136"/>
      <c r="C520" s="136"/>
    </row>
    <row r="521" spans="2:3" ht="15">
      <c r="B521" s="136"/>
      <c r="C521" s="136"/>
    </row>
    <row r="522" spans="2:3" ht="15">
      <c r="B522" s="136"/>
      <c r="C522" s="136"/>
    </row>
    <row r="523" spans="2:3" ht="15">
      <c r="B523" s="136"/>
      <c r="C523" s="136"/>
    </row>
    <row r="524" spans="2:3" ht="15">
      <c r="B524" s="136"/>
      <c r="C524" s="136"/>
    </row>
    <row r="525" spans="2:3" ht="15">
      <c r="B525" s="136"/>
      <c r="C525" s="136"/>
    </row>
    <row r="526" spans="2:3" ht="15">
      <c r="B526" s="136"/>
      <c r="C526" s="136"/>
    </row>
    <row r="527" spans="2:3" ht="15">
      <c r="B527" s="136"/>
      <c r="C527" s="136"/>
    </row>
    <row r="528" spans="2:3" ht="15">
      <c r="B528" s="136"/>
      <c r="C528" s="136"/>
    </row>
    <row r="529" spans="2:3" ht="15">
      <c r="B529" s="136"/>
      <c r="C529" s="136"/>
    </row>
    <row r="530" spans="2:3" ht="15">
      <c r="B530" s="136"/>
      <c r="C530" s="136"/>
    </row>
    <row r="531" spans="2:3" ht="15">
      <c r="B531" s="136"/>
      <c r="C531" s="136"/>
    </row>
    <row r="532" spans="2:3" ht="15">
      <c r="B532" s="136"/>
      <c r="C532" s="136"/>
    </row>
    <row r="533" spans="2:3" ht="15">
      <c r="B533" s="136"/>
      <c r="C533" s="136"/>
    </row>
    <row r="534" spans="2:3" ht="15">
      <c r="B534" s="136"/>
      <c r="C534" s="136"/>
    </row>
    <row r="535" spans="2:3" ht="15">
      <c r="B535" s="136"/>
      <c r="C535" s="136"/>
    </row>
    <row r="536" spans="2:3" ht="15">
      <c r="B536" s="136"/>
      <c r="C536" s="136"/>
    </row>
    <row r="537" spans="2:3" ht="15">
      <c r="B537" s="136"/>
      <c r="C537" s="136"/>
    </row>
    <row r="538" spans="2:3" ht="15">
      <c r="B538" s="136"/>
      <c r="C538" s="136"/>
    </row>
    <row r="539" spans="2:3" ht="15">
      <c r="B539" s="136"/>
      <c r="C539" s="136"/>
    </row>
    <row r="540" spans="2:3" ht="15">
      <c r="B540" s="136"/>
      <c r="C540" s="136"/>
    </row>
    <row r="541" spans="2:3" ht="15">
      <c r="B541" s="136"/>
      <c r="C541" s="136"/>
    </row>
    <row r="542" spans="2:3" ht="15">
      <c r="B542" s="136"/>
      <c r="C542" s="136"/>
    </row>
    <row r="543" spans="2:3" ht="15">
      <c r="B543" s="136"/>
      <c r="C543" s="136"/>
    </row>
    <row r="544" spans="2:3" ht="15">
      <c r="B544" s="136"/>
      <c r="C544" s="136"/>
    </row>
    <row r="545" spans="2:3" ht="15">
      <c r="B545" s="136"/>
      <c r="C545" s="136"/>
    </row>
    <row r="546" spans="2:3" ht="15">
      <c r="B546" s="136"/>
      <c r="C546" s="136"/>
    </row>
    <row r="547" spans="2:3" ht="15">
      <c r="B547" s="136"/>
      <c r="C547" s="136"/>
    </row>
    <row r="548" spans="2:3" ht="15">
      <c r="B548" s="136"/>
      <c r="C548" s="136"/>
    </row>
  </sheetData>
  <sheetProtection/>
  <mergeCells count="6">
    <mergeCell ref="Q1:Z1"/>
    <mergeCell ref="AC1:AL1"/>
    <mergeCell ref="AO1:AX1"/>
    <mergeCell ref="BA1:BJ1"/>
    <mergeCell ref="BM1:BV1"/>
    <mergeCell ref="BY1:CH1"/>
  </mergeCells>
  <conditionalFormatting sqref="C2:C104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J1" sqref="J1"/>
      <selection pane="bottomLeft" activeCell="A15" sqref="A15"/>
      <selection pane="bottomRight" activeCell="N23" sqref="N23"/>
    </sheetView>
  </sheetViews>
  <sheetFormatPr defaultColWidth="9.140625" defaultRowHeight="15"/>
  <cols>
    <col min="1" max="1" width="14.421875" style="0" customWidth="1"/>
    <col min="2" max="2" width="11.7109375" style="0" bestFit="1" customWidth="1"/>
    <col min="3" max="3" width="22.421875" style="0" bestFit="1" customWidth="1"/>
    <col min="4" max="4" width="10.57421875" style="1" bestFit="1" customWidth="1"/>
    <col min="5" max="5" width="12.7109375" style="0" bestFit="1" customWidth="1"/>
    <col min="7" max="7" width="12.7109375" style="0" bestFit="1" customWidth="1"/>
    <col min="8" max="8" width="10.28125" style="0" bestFit="1" customWidth="1"/>
  </cols>
  <sheetData>
    <row r="1" spans="1:2" ht="15">
      <c r="A1" s="4" t="s">
        <v>111</v>
      </c>
      <c r="B1" s="3">
        <v>39604</v>
      </c>
    </row>
    <row r="2" spans="1:8" ht="15.75" thickBot="1">
      <c r="A2" s="68" t="s">
        <v>123</v>
      </c>
      <c r="B2" s="68" t="s">
        <v>124</v>
      </c>
      <c r="C2" s="69" t="s">
        <v>125</v>
      </c>
      <c r="D2" s="81" t="s">
        <v>101</v>
      </c>
      <c r="E2" s="97" t="s">
        <v>436</v>
      </c>
      <c r="G2" s="97" t="s">
        <v>110</v>
      </c>
      <c r="H2" s="97" t="s">
        <v>436</v>
      </c>
    </row>
    <row r="3" spans="1:8" ht="15">
      <c r="A3" s="53" t="s">
        <v>126</v>
      </c>
      <c r="B3" s="54">
        <v>13</v>
      </c>
      <c r="C3" s="55" t="s">
        <v>127</v>
      </c>
      <c r="D3" s="5">
        <v>108</v>
      </c>
      <c r="E3" s="86" t="s">
        <v>442</v>
      </c>
      <c r="G3" s="210" t="s">
        <v>451</v>
      </c>
      <c r="H3" s="84">
        <v>1</v>
      </c>
    </row>
    <row r="4" spans="1:8" ht="15">
      <c r="A4" s="56" t="s">
        <v>128</v>
      </c>
      <c r="B4" s="57">
        <v>14</v>
      </c>
      <c r="C4" s="58" t="s">
        <v>129</v>
      </c>
      <c r="D4" s="80">
        <v>91</v>
      </c>
      <c r="E4" s="88" t="s">
        <v>445</v>
      </c>
      <c r="G4" s="84" t="s">
        <v>449</v>
      </c>
      <c r="H4" s="84">
        <v>35</v>
      </c>
    </row>
    <row r="5" spans="1:8" ht="15">
      <c r="A5" s="56" t="s">
        <v>130</v>
      </c>
      <c r="B5" s="57">
        <v>41</v>
      </c>
      <c r="C5" s="58" t="s">
        <v>131</v>
      </c>
      <c r="D5" s="6">
        <v>102</v>
      </c>
      <c r="E5" s="88" t="s">
        <v>442</v>
      </c>
      <c r="G5" s="84" t="s">
        <v>442</v>
      </c>
      <c r="H5" s="84">
        <v>146</v>
      </c>
    </row>
    <row r="6" spans="1:8" ht="15">
      <c r="A6" s="56" t="s">
        <v>132</v>
      </c>
      <c r="B6" s="57">
        <v>45</v>
      </c>
      <c r="C6" s="58" t="s">
        <v>133</v>
      </c>
      <c r="D6" s="6">
        <v>90</v>
      </c>
      <c r="E6" s="88" t="s">
        <v>442</v>
      </c>
      <c r="G6" s="84" t="s">
        <v>450</v>
      </c>
      <c r="H6" s="84">
        <v>1</v>
      </c>
    </row>
    <row r="7" spans="1:8" ht="15">
      <c r="A7" s="56" t="s">
        <v>134</v>
      </c>
      <c r="B7" s="57">
        <v>50</v>
      </c>
      <c r="C7" s="58" t="s">
        <v>135</v>
      </c>
      <c r="D7" s="6">
        <v>86</v>
      </c>
      <c r="E7" s="88" t="s">
        <v>442</v>
      </c>
      <c r="G7" s="84" t="s">
        <v>445</v>
      </c>
      <c r="H7" s="84">
        <v>17</v>
      </c>
    </row>
    <row r="8" spans="1:8" ht="15">
      <c r="A8" s="56" t="s">
        <v>136</v>
      </c>
      <c r="B8" s="57">
        <v>54</v>
      </c>
      <c r="C8" s="58" t="s">
        <v>137</v>
      </c>
      <c r="D8" s="6">
        <v>77</v>
      </c>
      <c r="E8" s="88" t="s">
        <v>442</v>
      </c>
      <c r="H8" s="84"/>
    </row>
    <row r="9" spans="1:5" ht="15">
      <c r="A9" s="56" t="s">
        <v>138</v>
      </c>
      <c r="B9" s="57">
        <v>60</v>
      </c>
      <c r="C9" s="58" t="s">
        <v>139</v>
      </c>
      <c r="D9" s="6">
        <v>93</v>
      </c>
      <c r="E9" s="88" t="s">
        <v>442</v>
      </c>
    </row>
    <row r="10" spans="1:5" ht="15">
      <c r="A10" s="56" t="s">
        <v>140</v>
      </c>
      <c r="B10" s="57">
        <v>62</v>
      </c>
      <c r="C10" s="58" t="s">
        <v>141</v>
      </c>
      <c r="D10" s="6">
        <v>70</v>
      </c>
      <c r="E10" s="88" t="s">
        <v>442</v>
      </c>
    </row>
    <row r="11" spans="1:5" ht="15">
      <c r="A11" s="56" t="s">
        <v>142</v>
      </c>
      <c r="B11" s="57">
        <v>67</v>
      </c>
      <c r="C11" s="58" t="s">
        <v>143</v>
      </c>
      <c r="D11" s="6">
        <v>83</v>
      </c>
      <c r="E11" s="88" t="s">
        <v>442</v>
      </c>
    </row>
    <row r="12" spans="1:5" ht="15">
      <c r="A12" s="56" t="s">
        <v>144</v>
      </c>
      <c r="B12" s="57">
        <v>70</v>
      </c>
      <c r="C12" s="58" t="s">
        <v>145</v>
      </c>
      <c r="D12" s="6">
        <v>81</v>
      </c>
      <c r="E12" s="88" t="s">
        <v>442</v>
      </c>
    </row>
    <row r="13" spans="1:5" ht="15">
      <c r="A13" s="56" t="s">
        <v>146</v>
      </c>
      <c r="B13" s="57">
        <v>71</v>
      </c>
      <c r="C13" s="58" t="s">
        <v>147</v>
      </c>
      <c r="D13" s="6">
        <v>69</v>
      </c>
      <c r="E13" s="88" t="s">
        <v>442</v>
      </c>
    </row>
    <row r="14" spans="1:5" ht="15">
      <c r="A14" s="56" t="s">
        <v>148</v>
      </c>
      <c r="B14" s="57">
        <v>78</v>
      </c>
      <c r="C14" s="58" t="s">
        <v>149</v>
      </c>
      <c r="D14" s="6">
        <v>81</v>
      </c>
      <c r="E14" s="88" t="s">
        <v>442</v>
      </c>
    </row>
    <row r="15" spans="1:5" ht="15">
      <c r="A15" s="56" t="s">
        <v>150</v>
      </c>
      <c r="B15" s="57">
        <v>80</v>
      </c>
      <c r="C15" s="58" t="s">
        <v>151</v>
      </c>
      <c r="D15" s="6">
        <v>82</v>
      </c>
      <c r="E15" s="88" t="s">
        <v>442</v>
      </c>
    </row>
    <row r="16" spans="1:5" ht="15">
      <c r="A16" s="56" t="s">
        <v>152</v>
      </c>
      <c r="B16" s="57">
        <v>81</v>
      </c>
      <c r="C16" s="58" t="s">
        <v>153</v>
      </c>
      <c r="D16" s="6">
        <v>72</v>
      </c>
      <c r="E16" s="88" t="s">
        <v>442</v>
      </c>
    </row>
    <row r="17" spans="1:5" ht="15">
      <c r="A17" s="56" t="s">
        <v>154</v>
      </c>
      <c r="B17" s="57">
        <v>83</v>
      </c>
      <c r="C17" s="58" t="s">
        <v>155</v>
      </c>
      <c r="D17" s="6">
        <v>66</v>
      </c>
      <c r="E17" s="88" t="s">
        <v>442</v>
      </c>
    </row>
    <row r="18" spans="1:5" ht="15">
      <c r="A18" s="56" t="s">
        <v>156</v>
      </c>
      <c r="B18" s="57">
        <v>85</v>
      </c>
      <c r="C18" s="58" t="s">
        <v>91</v>
      </c>
      <c r="D18" s="6">
        <v>87</v>
      </c>
      <c r="E18" s="88" t="s">
        <v>442</v>
      </c>
    </row>
    <row r="19" spans="1:5" ht="15">
      <c r="A19" s="56" t="s">
        <v>157</v>
      </c>
      <c r="B19" s="57">
        <v>97</v>
      </c>
      <c r="C19" s="58" t="s">
        <v>90</v>
      </c>
      <c r="D19" s="6">
        <v>72</v>
      </c>
      <c r="E19" s="88" t="s">
        <v>442</v>
      </c>
    </row>
    <row r="20" spans="1:5" ht="15">
      <c r="A20" s="56" t="s">
        <v>158</v>
      </c>
      <c r="B20" s="57">
        <v>98</v>
      </c>
      <c r="C20" s="58" t="s">
        <v>159</v>
      </c>
      <c r="D20" s="6">
        <v>66</v>
      </c>
      <c r="E20" s="88" t="s">
        <v>442</v>
      </c>
    </row>
    <row r="21" spans="1:5" ht="15">
      <c r="A21" s="56" t="s">
        <v>160</v>
      </c>
      <c r="B21" s="57">
        <v>100</v>
      </c>
      <c r="C21" s="58" t="s">
        <v>161</v>
      </c>
      <c r="D21" s="6">
        <v>76</v>
      </c>
      <c r="E21" s="88" t="s">
        <v>442</v>
      </c>
    </row>
    <row r="22" spans="1:5" ht="15">
      <c r="A22" s="56" t="s">
        <v>162</v>
      </c>
      <c r="B22" s="57">
        <v>101</v>
      </c>
      <c r="C22" s="58" t="s">
        <v>163</v>
      </c>
      <c r="D22" s="6">
        <v>59</v>
      </c>
      <c r="E22" s="88" t="s">
        <v>442</v>
      </c>
    </row>
    <row r="23" spans="1:5" ht="15">
      <c r="A23" s="56" t="s">
        <v>164</v>
      </c>
      <c r="B23" s="57">
        <v>104</v>
      </c>
      <c r="C23" s="58" t="s">
        <v>89</v>
      </c>
      <c r="D23" s="6">
        <v>55</v>
      </c>
      <c r="E23" s="88" t="s">
        <v>442</v>
      </c>
    </row>
    <row r="24" spans="1:5" ht="15">
      <c r="A24" s="56" t="s">
        <v>165</v>
      </c>
      <c r="B24" s="57">
        <v>105</v>
      </c>
      <c r="C24" s="58" t="s">
        <v>166</v>
      </c>
      <c r="D24" s="6">
        <v>77</v>
      </c>
      <c r="E24" s="88" t="s">
        <v>442</v>
      </c>
    </row>
    <row r="25" spans="1:5" ht="15">
      <c r="A25" s="56" t="s">
        <v>167</v>
      </c>
      <c r="B25" s="57">
        <v>108</v>
      </c>
      <c r="C25" s="58" t="s">
        <v>168</v>
      </c>
      <c r="D25" s="6">
        <v>69</v>
      </c>
      <c r="E25" s="88" t="s">
        <v>442</v>
      </c>
    </row>
    <row r="26" spans="1:5" ht="15">
      <c r="A26" s="56" t="s">
        <v>169</v>
      </c>
      <c r="B26" s="57">
        <v>109</v>
      </c>
      <c r="C26" s="58" t="s">
        <v>88</v>
      </c>
      <c r="D26" s="6">
        <v>63</v>
      </c>
      <c r="E26" s="88" t="s">
        <v>442</v>
      </c>
    </row>
    <row r="27" spans="1:5" ht="15">
      <c r="A27" s="56" t="s">
        <v>170</v>
      </c>
      <c r="B27" s="57">
        <v>114</v>
      </c>
      <c r="C27" s="58" t="s">
        <v>171</v>
      </c>
      <c r="D27" s="6">
        <v>78</v>
      </c>
      <c r="E27" s="88" t="s">
        <v>442</v>
      </c>
    </row>
    <row r="28" spans="1:5" ht="15">
      <c r="A28" s="56" t="s">
        <v>172</v>
      </c>
      <c r="B28" s="57">
        <v>118</v>
      </c>
      <c r="C28" s="58" t="s">
        <v>87</v>
      </c>
      <c r="D28" s="6">
        <v>65</v>
      </c>
      <c r="E28" s="88" t="s">
        <v>442</v>
      </c>
    </row>
    <row r="29" spans="1:5" ht="15">
      <c r="A29" s="56" t="s">
        <v>173</v>
      </c>
      <c r="B29" s="57">
        <v>121</v>
      </c>
      <c r="C29" s="58" t="s">
        <v>86</v>
      </c>
      <c r="D29" s="6">
        <v>64</v>
      </c>
      <c r="E29" s="88" t="s">
        <v>445</v>
      </c>
    </row>
    <row r="30" spans="1:5" ht="15">
      <c r="A30" s="56" t="s">
        <v>174</v>
      </c>
      <c r="B30" s="57">
        <v>122</v>
      </c>
      <c r="C30" s="58" t="s">
        <v>85</v>
      </c>
      <c r="D30" s="6">
        <v>68</v>
      </c>
      <c r="E30" s="88" t="s">
        <v>442</v>
      </c>
    </row>
    <row r="31" spans="1:5" ht="15">
      <c r="A31" s="56" t="s">
        <v>175</v>
      </c>
      <c r="B31" s="57">
        <v>123</v>
      </c>
      <c r="C31" s="58" t="s">
        <v>176</v>
      </c>
      <c r="D31" s="6">
        <v>78</v>
      </c>
      <c r="E31" s="88" t="s">
        <v>442</v>
      </c>
    </row>
    <row r="32" spans="1:5" ht="15">
      <c r="A32" s="56" t="s">
        <v>177</v>
      </c>
      <c r="B32" s="57">
        <v>124</v>
      </c>
      <c r="C32" s="58" t="s">
        <v>178</v>
      </c>
      <c r="D32" s="6">
        <v>76</v>
      </c>
      <c r="E32" s="88" t="s">
        <v>442</v>
      </c>
    </row>
    <row r="33" spans="1:5" ht="15">
      <c r="A33" s="56" t="s">
        <v>179</v>
      </c>
      <c r="B33" s="57">
        <v>127</v>
      </c>
      <c r="C33" s="58" t="s">
        <v>180</v>
      </c>
      <c r="D33" s="6">
        <v>74</v>
      </c>
      <c r="E33" s="88" t="s">
        <v>442</v>
      </c>
    </row>
    <row r="34" spans="1:5" ht="15">
      <c r="A34" s="56" t="s">
        <v>181</v>
      </c>
      <c r="B34" s="57">
        <v>129</v>
      </c>
      <c r="C34" s="58" t="s">
        <v>182</v>
      </c>
      <c r="D34" s="6">
        <v>57</v>
      </c>
      <c r="E34" s="88" t="s">
        <v>442</v>
      </c>
    </row>
    <row r="35" spans="1:5" ht="15">
      <c r="A35" s="56" t="s">
        <v>183</v>
      </c>
      <c r="B35" s="57">
        <v>132</v>
      </c>
      <c r="C35" s="58" t="s">
        <v>184</v>
      </c>
      <c r="D35" s="6">
        <v>67</v>
      </c>
      <c r="E35" s="88" t="s">
        <v>442</v>
      </c>
    </row>
    <row r="36" spans="1:5" ht="15">
      <c r="A36" s="56" t="s">
        <v>185</v>
      </c>
      <c r="B36" s="57">
        <v>138</v>
      </c>
      <c r="C36" s="58" t="s">
        <v>186</v>
      </c>
      <c r="D36" s="6">
        <v>71</v>
      </c>
      <c r="E36" s="88" t="s">
        <v>442</v>
      </c>
    </row>
    <row r="37" spans="1:5" ht="15">
      <c r="A37" s="56" t="s">
        <v>187</v>
      </c>
      <c r="B37" s="57" t="s">
        <v>188</v>
      </c>
      <c r="C37" s="58" t="s">
        <v>189</v>
      </c>
      <c r="D37" s="6">
        <v>74</v>
      </c>
      <c r="E37" s="88" t="s">
        <v>442</v>
      </c>
    </row>
    <row r="38" spans="1:5" ht="15">
      <c r="A38" s="56" t="s">
        <v>190</v>
      </c>
      <c r="B38" s="57">
        <v>148</v>
      </c>
      <c r="C38" s="58" t="s">
        <v>191</v>
      </c>
      <c r="D38" s="6">
        <v>79</v>
      </c>
      <c r="E38" s="88" t="s">
        <v>442</v>
      </c>
    </row>
    <row r="39" spans="1:5" ht="15">
      <c r="A39" s="56" t="s">
        <v>192</v>
      </c>
      <c r="B39" s="57">
        <v>152</v>
      </c>
      <c r="C39" s="58" t="s">
        <v>193</v>
      </c>
      <c r="D39" s="6">
        <v>74</v>
      </c>
      <c r="E39" s="88" t="s">
        <v>442</v>
      </c>
    </row>
    <row r="40" spans="1:5" ht="15">
      <c r="A40" s="56" t="s">
        <v>194</v>
      </c>
      <c r="B40" s="57">
        <v>153</v>
      </c>
      <c r="C40" s="58" t="s">
        <v>195</v>
      </c>
      <c r="D40" s="6">
        <v>71</v>
      </c>
      <c r="E40" s="88" t="s">
        <v>442</v>
      </c>
    </row>
    <row r="41" spans="1:5" ht="15">
      <c r="A41" s="56" t="s">
        <v>196</v>
      </c>
      <c r="B41" s="57">
        <v>154</v>
      </c>
      <c r="C41" s="58" t="s">
        <v>197</v>
      </c>
      <c r="D41" s="6">
        <v>68</v>
      </c>
      <c r="E41" s="88" t="s">
        <v>442</v>
      </c>
    </row>
    <row r="42" spans="1:5" ht="15">
      <c r="A42" s="56" t="s">
        <v>198</v>
      </c>
      <c r="B42" s="57">
        <v>155</v>
      </c>
      <c r="C42" s="58" t="s">
        <v>199</v>
      </c>
      <c r="D42" s="6">
        <v>73</v>
      </c>
      <c r="E42" s="88" t="s">
        <v>442</v>
      </c>
    </row>
    <row r="43" spans="1:5" ht="15">
      <c r="A43" s="56" t="s">
        <v>200</v>
      </c>
      <c r="B43" s="57">
        <v>157</v>
      </c>
      <c r="C43" s="58" t="s">
        <v>201</v>
      </c>
      <c r="D43" s="6">
        <v>92</v>
      </c>
      <c r="E43" s="88" t="s">
        <v>442</v>
      </c>
    </row>
    <row r="44" spans="1:5" ht="15">
      <c r="A44" s="56" t="s">
        <v>202</v>
      </c>
      <c r="B44" s="57">
        <v>159</v>
      </c>
      <c r="C44" s="58" t="s">
        <v>203</v>
      </c>
      <c r="D44" s="6">
        <v>85</v>
      </c>
      <c r="E44" s="88" t="s">
        <v>442</v>
      </c>
    </row>
    <row r="45" spans="1:5" ht="15">
      <c r="A45" s="56" t="s">
        <v>204</v>
      </c>
      <c r="B45" s="57">
        <v>161</v>
      </c>
      <c r="C45" s="58" t="s">
        <v>205</v>
      </c>
      <c r="D45" s="6">
        <v>85</v>
      </c>
      <c r="E45" s="88" t="s">
        <v>442</v>
      </c>
    </row>
    <row r="46" spans="1:5" ht="15">
      <c r="A46" s="56" t="s">
        <v>206</v>
      </c>
      <c r="B46" s="57">
        <v>164</v>
      </c>
      <c r="C46" s="58" t="s">
        <v>207</v>
      </c>
      <c r="D46" s="6">
        <v>89</v>
      </c>
      <c r="E46" s="88" t="s">
        <v>442</v>
      </c>
    </row>
    <row r="47" spans="1:5" ht="15">
      <c r="A47" s="56" t="s">
        <v>208</v>
      </c>
      <c r="B47" s="57">
        <v>167</v>
      </c>
      <c r="C47" s="58" t="s">
        <v>84</v>
      </c>
      <c r="D47" s="6">
        <v>87</v>
      </c>
      <c r="E47" s="88" t="s">
        <v>445</v>
      </c>
    </row>
    <row r="48" spans="1:5" ht="15">
      <c r="A48" s="56" t="s">
        <v>209</v>
      </c>
      <c r="B48" s="57">
        <v>176</v>
      </c>
      <c r="C48" s="58" t="s">
        <v>83</v>
      </c>
      <c r="D48" s="6">
        <v>77</v>
      </c>
      <c r="E48" s="88" t="s">
        <v>442</v>
      </c>
    </row>
    <row r="49" spans="1:5" ht="15">
      <c r="A49" s="56" t="s">
        <v>210</v>
      </c>
      <c r="B49" s="57">
        <v>186</v>
      </c>
      <c r="C49" s="58" t="s">
        <v>211</v>
      </c>
      <c r="D49" s="6">
        <v>92</v>
      </c>
      <c r="E49" s="88" t="s">
        <v>442</v>
      </c>
    </row>
    <row r="50" spans="1:5" ht="15">
      <c r="A50" s="56" t="s">
        <v>212</v>
      </c>
      <c r="B50" s="57">
        <v>187</v>
      </c>
      <c r="C50" s="58" t="s">
        <v>213</v>
      </c>
      <c r="D50" s="6">
        <v>85</v>
      </c>
      <c r="E50" s="88" t="s">
        <v>449</v>
      </c>
    </row>
    <row r="51" spans="1:5" ht="15">
      <c r="A51" s="56" t="s">
        <v>214</v>
      </c>
      <c r="B51" s="57">
        <v>323</v>
      </c>
      <c r="C51" s="58" t="s">
        <v>82</v>
      </c>
      <c r="D51" s="6">
        <v>70</v>
      </c>
      <c r="E51" s="88" t="s">
        <v>442</v>
      </c>
    </row>
    <row r="52" spans="1:5" ht="15">
      <c r="A52" s="56" t="s">
        <v>215</v>
      </c>
      <c r="B52" s="57">
        <v>333</v>
      </c>
      <c r="C52" s="58" t="s">
        <v>81</v>
      </c>
      <c r="D52" s="6">
        <v>100</v>
      </c>
      <c r="E52" s="88" t="s">
        <v>442</v>
      </c>
    </row>
    <row r="53" spans="1:5" ht="15">
      <c r="A53" s="56" t="s">
        <v>216</v>
      </c>
      <c r="B53" s="57">
        <v>396</v>
      </c>
      <c r="C53" s="58" t="s">
        <v>80</v>
      </c>
      <c r="D53" s="6">
        <v>102</v>
      </c>
      <c r="E53" s="88" t="s">
        <v>442</v>
      </c>
    </row>
    <row r="54" spans="1:5" ht="15">
      <c r="A54" s="56" t="s">
        <v>217</v>
      </c>
      <c r="B54" s="57">
        <v>437</v>
      </c>
      <c r="C54" s="58" t="s">
        <v>218</v>
      </c>
      <c r="D54" s="6">
        <v>80</v>
      </c>
      <c r="E54" s="88" t="s">
        <v>442</v>
      </c>
    </row>
    <row r="55" spans="1:5" ht="15">
      <c r="A55" s="56" t="s">
        <v>219</v>
      </c>
      <c r="B55" s="57">
        <v>476</v>
      </c>
      <c r="C55" s="58" t="s">
        <v>79</v>
      </c>
      <c r="D55" s="6">
        <v>95</v>
      </c>
      <c r="E55" s="88" t="s">
        <v>442</v>
      </c>
    </row>
    <row r="56" spans="1:5" ht="15">
      <c r="A56" s="56" t="s">
        <v>220</v>
      </c>
      <c r="B56" s="57">
        <v>477</v>
      </c>
      <c r="C56" s="58" t="s">
        <v>78</v>
      </c>
      <c r="D56" s="6">
        <v>100</v>
      </c>
      <c r="E56" s="88" t="s">
        <v>442</v>
      </c>
    </row>
    <row r="57" spans="1:5" ht="15">
      <c r="A57" s="56" t="s">
        <v>221</v>
      </c>
      <c r="B57" s="57">
        <v>481</v>
      </c>
      <c r="C57" s="58" t="s">
        <v>77</v>
      </c>
      <c r="D57" s="6">
        <v>107</v>
      </c>
      <c r="E57" s="88" t="s">
        <v>449</v>
      </c>
    </row>
    <row r="58" spans="1:5" ht="15">
      <c r="A58" s="56" t="s">
        <v>222</v>
      </c>
      <c r="B58" s="57">
        <v>500</v>
      </c>
      <c r="C58" s="58" t="s">
        <v>76</v>
      </c>
      <c r="D58" s="6">
        <v>88</v>
      </c>
      <c r="E58" s="88" t="s">
        <v>442</v>
      </c>
    </row>
    <row r="59" spans="1:5" ht="15">
      <c r="A59" s="56" t="s">
        <v>223</v>
      </c>
      <c r="B59" s="57">
        <v>501</v>
      </c>
      <c r="C59" s="58" t="s">
        <v>75</v>
      </c>
      <c r="D59" s="6">
        <v>77</v>
      </c>
      <c r="E59" s="88" t="s">
        <v>445</v>
      </c>
    </row>
    <row r="60" spans="1:5" ht="15">
      <c r="A60" s="56" t="s">
        <v>224</v>
      </c>
      <c r="B60" s="57">
        <v>502</v>
      </c>
      <c r="C60" s="58" t="s">
        <v>74</v>
      </c>
      <c r="D60" s="6">
        <v>94</v>
      </c>
      <c r="E60" s="88" t="s">
        <v>442</v>
      </c>
    </row>
    <row r="61" spans="1:5" ht="15">
      <c r="A61" s="56" t="s">
        <v>225</v>
      </c>
      <c r="B61" s="57">
        <v>505</v>
      </c>
      <c r="C61" s="58" t="s">
        <v>226</v>
      </c>
      <c r="D61" s="6">
        <v>68</v>
      </c>
      <c r="E61" s="88" t="s">
        <v>442</v>
      </c>
    </row>
    <row r="62" spans="1:5" ht="15">
      <c r="A62" s="56" t="s">
        <v>227</v>
      </c>
      <c r="B62" s="57">
        <v>509</v>
      </c>
      <c r="C62" s="58" t="s">
        <v>228</v>
      </c>
      <c r="D62" s="6">
        <v>100</v>
      </c>
      <c r="E62" s="88" t="s">
        <v>445</v>
      </c>
    </row>
    <row r="63" spans="1:5" ht="15">
      <c r="A63" s="56" t="s">
        <v>229</v>
      </c>
      <c r="B63" s="57">
        <v>512</v>
      </c>
      <c r="C63" s="58" t="s">
        <v>73</v>
      </c>
      <c r="D63" s="6">
        <v>85</v>
      </c>
      <c r="E63" s="88" t="s">
        <v>442</v>
      </c>
    </row>
    <row r="64" spans="1:5" ht="15">
      <c r="A64" s="56" t="s">
        <v>230</v>
      </c>
      <c r="B64" s="57">
        <v>517</v>
      </c>
      <c r="C64" s="58" t="s">
        <v>231</v>
      </c>
      <c r="D64" s="6">
        <v>80</v>
      </c>
      <c r="E64" s="88" t="s">
        <v>442</v>
      </c>
    </row>
    <row r="65" spans="1:5" ht="15">
      <c r="A65" s="56" t="s">
        <v>232</v>
      </c>
      <c r="B65" s="57">
        <v>518</v>
      </c>
      <c r="C65" s="58" t="s">
        <v>72</v>
      </c>
      <c r="D65" s="6">
        <v>110</v>
      </c>
      <c r="E65" s="88" t="s">
        <v>449</v>
      </c>
    </row>
    <row r="66" spans="1:5" ht="15">
      <c r="A66" s="56" t="s">
        <v>233</v>
      </c>
      <c r="B66" s="57">
        <v>519</v>
      </c>
      <c r="C66" s="58" t="s">
        <v>71</v>
      </c>
      <c r="D66" s="6">
        <v>73</v>
      </c>
      <c r="E66" s="88" t="s">
        <v>442</v>
      </c>
    </row>
    <row r="67" spans="1:5" ht="15">
      <c r="A67" s="56" t="s">
        <v>234</v>
      </c>
      <c r="B67" s="57">
        <v>520</v>
      </c>
      <c r="C67" s="58" t="s">
        <v>70</v>
      </c>
      <c r="D67" s="6">
        <v>125</v>
      </c>
      <c r="E67" s="88" t="s">
        <v>449</v>
      </c>
    </row>
    <row r="68" spans="1:5" ht="15">
      <c r="A68" s="56" t="s">
        <v>235</v>
      </c>
      <c r="B68" s="57">
        <v>521</v>
      </c>
      <c r="C68" s="58" t="s">
        <v>236</v>
      </c>
      <c r="D68" s="6">
        <v>84</v>
      </c>
      <c r="E68" s="88" t="s">
        <v>445</v>
      </c>
    </row>
    <row r="69" spans="1:5" ht="15">
      <c r="A69" s="56" t="s">
        <v>237</v>
      </c>
      <c r="B69" s="57">
        <v>523</v>
      </c>
      <c r="C69" s="58" t="s">
        <v>69</v>
      </c>
      <c r="D69" s="6">
        <v>70</v>
      </c>
      <c r="E69" s="88" t="s">
        <v>442</v>
      </c>
    </row>
    <row r="70" spans="1:5" ht="15">
      <c r="A70" s="56" t="s">
        <v>238</v>
      </c>
      <c r="B70" s="57">
        <v>524</v>
      </c>
      <c r="C70" s="58" t="s">
        <v>68</v>
      </c>
      <c r="D70" s="6">
        <v>73</v>
      </c>
      <c r="E70" s="88" t="s">
        <v>442</v>
      </c>
    </row>
    <row r="71" spans="1:5" ht="15">
      <c r="A71" s="56" t="s">
        <v>239</v>
      </c>
      <c r="B71" s="57">
        <v>527</v>
      </c>
      <c r="C71" s="58" t="s">
        <v>67</v>
      </c>
      <c r="D71" s="6">
        <v>82</v>
      </c>
      <c r="E71" s="88" t="s">
        <v>442</v>
      </c>
    </row>
    <row r="72" spans="1:5" ht="15">
      <c r="A72" s="56" t="s">
        <v>240</v>
      </c>
      <c r="B72" s="57">
        <v>529</v>
      </c>
      <c r="C72" s="58" t="s">
        <v>241</v>
      </c>
      <c r="D72" s="6">
        <v>123</v>
      </c>
      <c r="E72" s="88" t="s">
        <v>445</v>
      </c>
    </row>
    <row r="73" spans="1:5" ht="15">
      <c r="A73" s="56" t="s">
        <v>242</v>
      </c>
      <c r="B73" s="57">
        <v>534</v>
      </c>
      <c r="C73" s="58" t="s">
        <v>66</v>
      </c>
      <c r="D73" s="6">
        <v>93</v>
      </c>
      <c r="E73" s="88" t="s">
        <v>442</v>
      </c>
    </row>
    <row r="74" spans="1:5" ht="15">
      <c r="A74" s="56" t="s">
        <v>243</v>
      </c>
      <c r="B74" s="57">
        <v>535</v>
      </c>
      <c r="C74" s="58" t="s">
        <v>244</v>
      </c>
      <c r="D74" s="6">
        <v>80</v>
      </c>
      <c r="E74" s="88" t="s">
        <v>442</v>
      </c>
    </row>
    <row r="75" spans="1:5" ht="15">
      <c r="A75" s="56" t="s">
        <v>245</v>
      </c>
      <c r="B75" s="57">
        <v>539</v>
      </c>
      <c r="C75" s="58" t="s">
        <v>65</v>
      </c>
      <c r="D75" s="6">
        <v>99</v>
      </c>
      <c r="E75" s="88" t="s">
        <v>449</v>
      </c>
    </row>
    <row r="76" spans="1:5" ht="15">
      <c r="A76" s="56" t="s">
        <v>246</v>
      </c>
      <c r="B76" s="57">
        <v>540</v>
      </c>
      <c r="C76" s="58" t="s">
        <v>64</v>
      </c>
      <c r="D76" s="6">
        <v>78</v>
      </c>
      <c r="E76" s="88" t="s">
        <v>442</v>
      </c>
    </row>
    <row r="77" spans="1:5" ht="15">
      <c r="A77" s="56" t="s">
        <v>247</v>
      </c>
      <c r="B77" s="57">
        <v>547</v>
      </c>
      <c r="C77" s="58" t="s">
        <v>63</v>
      </c>
      <c r="D77" s="6">
        <v>84</v>
      </c>
      <c r="E77" s="88" t="s">
        <v>442</v>
      </c>
    </row>
    <row r="78" spans="1:5" ht="15">
      <c r="A78" s="56" t="s">
        <v>248</v>
      </c>
      <c r="B78" s="57">
        <v>549</v>
      </c>
      <c r="C78" s="58" t="s">
        <v>249</v>
      </c>
      <c r="D78" s="6">
        <v>83</v>
      </c>
      <c r="E78" s="88" t="s">
        <v>442</v>
      </c>
    </row>
    <row r="79" spans="1:5" ht="15">
      <c r="A79" s="56" t="s">
        <v>250</v>
      </c>
      <c r="B79" s="57">
        <v>550</v>
      </c>
      <c r="C79" s="58" t="s">
        <v>251</v>
      </c>
      <c r="D79" s="6">
        <v>76</v>
      </c>
      <c r="E79" s="88" t="s">
        <v>442</v>
      </c>
    </row>
    <row r="80" spans="1:5" ht="15">
      <c r="A80" s="56" t="s">
        <v>252</v>
      </c>
      <c r="B80" s="57">
        <v>553</v>
      </c>
      <c r="C80" s="58" t="s">
        <v>62</v>
      </c>
      <c r="D80" s="6">
        <v>77</v>
      </c>
      <c r="E80" s="88" t="s">
        <v>449</v>
      </c>
    </row>
    <row r="81" spans="1:5" ht="15">
      <c r="A81" s="56" t="s">
        <v>253</v>
      </c>
      <c r="B81" s="57">
        <v>556</v>
      </c>
      <c r="C81" s="58" t="s">
        <v>254</v>
      </c>
      <c r="D81" s="6">
        <v>63</v>
      </c>
      <c r="E81" s="88" t="s">
        <v>442</v>
      </c>
    </row>
    <row r="82" spans="1:5" ht="15">
      <c r="A82" s="56" t="s">
        <v>255</v>
      </c>
      <c r="B82" s="57">
        <v>577</v>
      </c>
      <c r="C82" s="58" t="s">
        <v>256</v>
      </c>
      <c r="D82" s="6">
        <v>87</v>
      </c>
      <c r="E82" s="88" t="s">
        <v>449</v>
      </c>
    </row>
    <row r="83" spans="1:5" ht="15">
      <c r="A83" s="56" t="s">
        <v>257</v>
      </c>
      <c r="B83" s="57">
        <v>597</v>
      </c>
      <c r="C83" s="58" t="s">
        <v>61</v>
      </c>
      <c r="D83" s="6">
        <v>68</v>
      </c>
      <c r="E83" s="88" t="s">
        <v>449</v>
      </c>
    </row>
    <row r="84" spans="1:5" ht="15">
      <c r="A84" s="56" t="s">
        <v>258</v>
      </c>
      <c r="B84" s="57" t="s">
        <v>188</v>
      </c>
      <c r="C84" s="58" t="s">
        <v>189</v>
      </c>
      <c r="D84" s="6">
        <v>65</v>
      </c>
      <c r="E84" s="88" t="s">
        <v>442</v>
      </c>
    </row>
    <row r="85" spans="1:5" ht="15">
      <c r="A85" s="56" t="s">
        <v>259</v>
      </c>
      <c r="B85" s="57">
        <v>667</v>
      </c>
      <c r="C85" s="58" t="s">
        <v>60</v>
      </c>
      <c r="D85" s="6">
        <v>89</v>
      </c>
      <c r="E85" s="88" t="s">
        <v>442</v>
      </c>
    </row>
    <row r="86" spans="1:5" ht="15">
      <c r="A86" s="56" t="s">
        <v>260</v>
      </c>
      <c r="B86" s="57">
        <v>669</v>
      </c>
      <c r="C86" s="58" t="s">
        <v>59</v>
      </c>
      <c r="D86" s="6">
        <v>77</v>
      </c>
      <c r="E86" s="88" t="s">
        <v>445</v>
      </c>
    </row>
    <row r="87" spans="1:5" ht="15">
      <c r="A87" s="56" t="s">
        <v>261</v>
      </c>
      <c r="B87" s="57">
        <v>670</v>
      </c>
      <c r="C87" s="58" t="s">
        <v>58</v>
      </c>
      <c r="D87" s="6">
        <v>85</v>
      </c>
      <c r="E87" s="88" t="s">
        <v>450</v>
      </c>
    </row>
    <row r="88" spans="1:5" ht="15">
      <c r="A88" s="56" t="s">
        <v>262</v>
      </c>
      <c r="B88" s="57">
        <v>674</v>
      </c>
      <c r="C88" s="58" t="s">
        <v>57</v>
      </c>
      <c r="D88" s="6">
        <v>72</v>
      </c>
      <c r="E88" s="88" t="s">
        <v>442</v>
      </c>
    </row>
    <row r="89" spans="1:5" ht="15">
      <c r="A89" s="56" t="s">
        <v>263</v>
      </c>
      <c r="B89" s="57" t="s">
        <v>188</v>
      </c>
      <c r="C89" s="58" t="s">
        <v>189</v>
      </c>
      <c r="D89" s="6">
        <v>71</v>
      </c>
      <c r="E89" s="88" t="s">
        <v>442</v>
      </c>
    </row>
    <row r="90" spans="1:5" ht="15">
      <c r="A90" s="56" t="s">
        <v>264</v>
      </c>
      <c r="B90" s="57">
        <v>737</v>
      </c>
      <c r="C90" s="58" t="s">
        <v>265</v>
      </c>
      <c r="D90" s="6">
        <v>66</v>
      </c>
      <c r="E90" s="88" t="s">
        <v>449</v>
      </c>
    </row>
    <row r="91" spans="1:5" ht="15">
      <c r="A91" s="56" t="s">
        <v>266</v>
      </c>
      <c r="B91" s="57">
        <v>782</v>
      </c>
      <c r="C91" s="58" t="s">
        <v>267</v>
      </c>
      <c r="D91" s="6">
        <v>74</v>
      </c>
      <c r="E91" s="88" t="s">
        <v>449</v>
      </c>
    </row>
    <row r="92" spans="1:5" ht="15">
      <c r="A92" s="56" t="s">
        <v>268</v>
      </c>
      <c r="B92" s="57">
        <v>808</v>
      </c>
      <c r="C92" s="58" t="s">
        <v>269</v>
      </c>
      <c r="D92" s="6">
        <v>80</v>
      </c>
      <c r="E92" s="88" t="s">
        <v>442</v>
      </c>
    </row>
    <row r="93" spans="1:5" ht="15">
      <c r="A93" s="56" t="s">
        <v>270</v>
      </c>
      <c r="B93" s="57">
        <v>824</v>
      </c>
      <c r="C93" s="58" t="s">
        <v>271</v>
      </c>
      <c r="D93" s="6">
        <v>84</v>
      </c>
      <c r="E93" s="88" t="s">
        <v>449</v>
      </c>
    </row>
    <row r="94" spans="1:5" ht="15">
      <c r="A94" s="56" t="s">
        <v>272</v>
      </c>
      <c r="B94" s="57">
        <v>826</v>
      </c>
      <c r="C94" s="58" t="s">
        <v>56</v>
      </c>
      <c r="D94" s="6">
        <v>90</v>
      </c>
      <c r="E94" s="88" t="s">
        <v>442</v>
      </c>
    </row>
    <row r="95" spans="1:5" ht="15">
      <c r="A95" s="56" t="s">
        <v>273</v>
      </c>
      <c r="B95" s="57">
        <v>828</v>
      </c>
      <c r="C95" s="58" t="s">
        <v>274</v>
      </c>
      <c r="D95" s="6">
        <v>95</v>
      </c>
      <c r="E95" s="88" t="s">
        <v>449</v>
      </c>
    </row>
    <row r="96" spans="1:5" ht="15">
      <c r="A96" s="56" t="s">
        <v>275</v>
      </c>
      <c r="B96" s="57">
        <v>837</v>
      </c>
      <c r="C96" s="58" t="s">
        <v>276</v>
      </c>
      <c r="D96" s="6">
        <v>90</v>
      </c>
      <c r="E96" s="88" t="s">
        <v>442</v>
      </c>
    </row>
    <row r="97" spans="1:5" ht="15">
      <c r="A97" s="56" t="s">
        <v>277</v>
      </c>
      <c r="B97" s="57">
        <v>887</v>
      </c>
      <c r="C97" s="58" t="s">
        <v>278</v>
      </c>
      <c r="D97" s="6">
        <v>89</v>
      </c>
      <c r="E97" s="88" t="s">
        <v>449</v>
      </c>
    </row>
    <row r="98" spans="1:5" ht="15">
      <c r="A98" s="56" t="s">
        <v>279</v>
      </c>
      <c r="B98" s="57">
        <v>900</v>
      </c>
      <c r="C98" s="58" t="s">
        <v>280</v>
      </c>
      <c r="D98" s="6">
        <v>72</v>
      </c>
      <c r="E98" s="88" t="s">
        <v>442</v>
      </c>
    </row>
    <row r="99" spans="1:5" ht="15">
      <c r="A99" s="56" t="s">
        <v>281</v>
      </c>
      <c r="B99" s="57">
        <v>901</v>
      </c>
      <c r="C99" s="58" t="s">
        <v>282</v>
      </c>
      <c r="D99" s="6">
        <v>89</v>
      </c>
      <c r="E99" s="88" t="s">
        <v>442</v>
      </c>
    </row>
    <row r="100" spans="1:5" ht="15">
      <c r="A100" s="56" t="s">
        <v>283</v>
      </c>
      <c r="B100" s="57">
        <v>929</v>
      </c>
      <c r="C100" s="58" t="s">
        <v>284</v>
      </c>
      <c r="D100" s="6">
        <v>107</v>
      </c>
      <c r="E100" s="88" t="s">
        <v>449</v>
      </c>
    </row>
    <row r="101" spans="1:5" ht="15">
      <c r="A101" s="56" t="s">
        <v>285</v>
      </c>
      <c r="B101" s="57">
        <v>942</v>
      </c>
      <c r="C101" s="58" t="s">
        <v>286</v>
      </c>
      <c r="D101" s="6">
        <v>88</v>
      </c>
      <c r="E101" s="88" t="s">
        <v>442</v>
      </c>
    </row>
    <row r="102" spans="1:5" ht="15">
      <c r="A102" s="56" t="s">
        <v>287</v>
      </c>
      <c r="B102" s="57">
        <v>943</v>
      </c>
      <c r="C102" s="58" t="s">
        <v>288</v>
      </c>
      <c r="D102" s="6">
        <v>93</v>
      </c>
      <c r="E102" s="88" t="s">
        <v>442</v>
      </c>
    </row>
    <row r="103" spans="1:5" ht="15">
      <c r="A103" s="56" t="s">
        <v>289</v>
      </c>
      <c r="B103" s="57">
        <v>992</v>
      </c>
      <c r="C103" s="58" t="s">
        <v>290</v>
      </c>
      <c r="D103" s="6">
        <v>77</v>
      </c>
      <c r="E103" s="88" t="s">
        <v>442</v>
      </c>
    </row>
    <row r="104" spans="1:5" ht="15">
      <c r="A104" s="56" t="s">
        <v>291</v>
      </c>
      <c r="B104" s="57">
        <v>1069</v>
      </c>
      <c r="C104" s="58" t="s">
        <v>292</v>
      </c>
      <c r="D104" s="6">
        <v>99</v>
      </c>
      <c r="E104" s="88" t="s">
        <v>442</v>
      </c>
    </row>
    <row r="105" spans="1:5" ht="15">
      <c r="A105" s="56" t="s">
        <v>293</v>
      </c>
      <c r="B105" s="57">
        <v>1082</v>
      </c>
      <c r="C105" s="58" t="s">
        <v>294</v>
      </c>
      <c r="D105" s="6">
        <v>98</v>
      </c>
      <c r="E105" s="88" t="s">
        <v>442</v>
      </c>
    </row>
    <row r="106" spans="1:5" ht="15">
      <c r="A106" s="56" t="s">
        <v>295</v>
      </c>
      <c r="B106" s="57">
        <v>1086</v>
      </c>
      <c r="C106" s="58" t="s">
        <v>296</v>
      </c>
      <c r="D106" s="6">
        <v>106</v>
      </c>
      <c r="E106" s="88" t="s">
        <v>442</v>
      </c>
    </row>
    <row r="107" spans="1:5" ht="15">
      <c r="A107" s="56" t="s">
        <v>297</v>
      </c>
      <c r="B107" s="57">
        <v>1099</v>
      </c>
      <c r="C107" s="58" t="s">
        <v>298</v>
      </c>
      <c r="D107" s="6">
        <v>111</v>
      </c>
      <c r="E107" s="88" t="s">
        <v>442</v>
      </c>
    </row>
    <row r="108" spans="1:5" ht="15">
      <c r="A108" s="56" t="s">
        <v>299</v>
      </c>
      <c r="B108" s="57">
        <v>1145</v>
      </c>
      <c r="C108" s="58" t="s">
        <v>300</v>
      </c>
      <c r="D108" s="6">
        <v>114</v>
      </c>
      <c r="E108" s="88" t="s">
        <v>442</v>
      </c>
    </row>
    <row r="109" spans="1:5" ht="15">
      <c r="A109" s="56" t="s">
        <v>301</v>
      </c>
      <c r="B109" s="57">
        <v>1167</v>
      </c>
      <c r="C109" s="58" t="s">
        <v>302</v>
      </c>
      <c r="D109" s="6">
        <v>89</v>
      </c>
      <c r="E109" s="88" t="s">
        <v>449</v>
      </c>
    </row>
    <row r="110" spans="1:5" ht="15">
      <c r="A110" s="56" t="s">
        <v>303</v>
      </c>
      <c r="B110" s="57">
        <v>1168</v>
      </c>
      <c r="C110" s="58" t="s">
        <v>304</v>
      </c>
      <c r="D110" s="6">
        <v>65</v>
      </c>
      <c r="E110" s="88" t="s">
        <v>442</v>
      </c>
    </row>
    <row r="111" spans="1:5" ht="15">
      <c r="A111" s="56" t="s">
        <v>305</v>
      </c>
      <c r="B111" s="57">
        <v>1170</v>
      </c>
      <c r="C111" s="58" t="s">
        <v>306</v>
      </c>
      <c r="D111" s="6">
        <v>65</v>
      </c>
      <c r="E111" s="88" t="s">
        <v>449</v>
      </c>
    </row>
    <row r="112" spans="1:5" ht="15">
      <c r="A112" s="56" t="s">
        <v>307</v>
      </c>
      <c r="B112" s="57">
        <v>1182</v>
      </c>
      <c r="C112" s="58" t="s">
        <v>308</v>
      </c>
      <c r="D112" s="6">
        <v>87</v>
      </c>
      <c r="E112" s="88" t="s">
        <v>449</v>
      </c>
    </row>
    <row r="113" spans="1:5" ht="15">
      <c r="A113" s="59" t="s">
        <v>309</v>
      </c>
      <c r="B113" s="57">
        <v>1232</v>
      </c>
      <c r="C113" s="58" t="s">
        <v>310</v>
      </c>
      <c r="D113" s="6">
        <v>102</v>
      </c>
      <c r="E113" s="88" t="s">
        <v>442</v>
      </c>
    </row>
    <row r="114" spans="1:5" ht="15">
      <c r="A114" s="59" t="s">
        <v>311</v>
      </c>
      <c r="B114" s="57">
        <v>1234</v>
      </c>
      <c r="C114" s="58" t="s">
        <v>312</v>
      </c>
      <c r="D114" s="6">
        <v>94</v>
      </c>
      <c r="E114" s="88" t="s">
        <v>442</v>
      </c>
    </row>
    <row r="115" spans="1:5" ht="15">
      <c r="A115" s="59" t="s">
        <v>313</v>
      </c>
      <c r="B115" s="57">
        <v>1243</v>
      </c>
      <c r="C115" s="58" t="s">
        <v>314</v>
      </c>
      <c r="D115" s="6">
        <v>116</v>
      </c>
      <c r="E115" s="88" t="s">
        <v>449</v>
      </c>
    </row>
    <row r="116" spans="1:5" ht="15">
      <c r="A116" s="59" t="s">
        <v>315</v>
      </c>
      <c r="B116" s="57">
        <v>1247</v>
      </c>
      <c r="C116" s="58" t="s">
        <v>316</v>
      </c>
      <c r="D116" s="6">
        <v>100</v>
      </c>
      <c r="E116" s="88" t="s">
        <v>449</v>
      </c>
    </row>
    <row r="117" spans="1:5" ht="15">
      <c r="A117" s="59" t="s">
        <v>317</v>
      </c>
      <c r="B117" s="57">
        <v>1248</v>
      </c>
      <c r="C117" s="58" t="s">
        <v>318</v>
      </c>
      <c r="D117" s="6">
        <v>77</v>
      </c>
      <c r="E117" s="88" t="s">
        <v>449</v>
      </c>
    </row>
    <row r="118" spans="1:5" ht="15">
      <c r="A118" s="59" t="s">
        <v>319</v>
      </c>
      <c r="B118" s="57">
        <v>1251</v>
      </c>
      <c r="C118" s="58" t="s">
        <v>320</v>
      </c>
      <c r="D118" s="6">
        <v>96</v>
      </c>
      <c r="E118" s="88" t="s">
        <v>442</v>
      </c>
    </row>
    <row r="119" spans="1:5" ht="15">
      <c r="A119" s="59" t="s">
        <v>321</v>
      </c>
      <c r="B119" s="57">
        <v>1255</v>
      </c>
      <c r="C119" s="58" t="s">
        <v>322</v>
      </c>
      <c r="D119" s="6">
        <v>85</v>
      </c>
      <c r="E119" s="88" t="s">
        <v>442</v>
      </c>
    </row>
    <row r="120" spans="1:5" ht="15">
      <c r="A120" s="59" t="s">
        <v>323</v>
      </c>
      <c r="B120" s="57">
        <v>1256</v>
      </c>
      <c r="C120" s="58" t="s">
        <v>324</v>
      </c>
      <c r="D120" s="6">
        <v>96</v>
      </c>
      <c r="E120" s="88" t="s">
        <v>449</v>
      </c>
    </row>
    <row r="121" spans="1:5" ht="15">
      <c r="A121" s="59" t="s">
        <v>325</v>
      </c>
      <c r="B121" s="57">
        <v>1258</v>
      </c>
      <c r="C121" s="58" t="s">
        <v>326</v>
      </c>
      <c r="D121" s="6">
        <v>91</v>
      </c>
      <c r="E121" s="88" t="s">
        <v>442</v>
      </c>
    </row>
    <row r="122" spans="1:5" ht="15">
      <c r="A122" s="59" t="s">
        <v>327</v>
      </c>
      <c r="B122" s="57">
        <v>1259</v>
      </c>
      <c r="C122" s="58" t="s">
        <v>328</v>
      </c>
      <c r="D122" s="6">
        <v>87</v>
      </c>
      <c r="E122" s="88" t="s">
        <v>442</v>
      </c>
    </row>
    <row r="123" spans="1:5" ht="15">
      <c r="A123" s="59" t="s">
        <v>329</v>
      </c>
      <c r="B123" s="57">
        <v>1262</v>
      </c>
      <c r="C123" s="58" t="s">
        <v>55</v>
      </c>
      <c r="D123" s="6">
        <v>104</v>
      </c>
      <c r="E123" s="88" t="s">
        <v>442</v>
      </c>
    </row>
    <row r="124" spans="1:5" ht="15">
      <c r="A124" s="59" t="s">
        <v>330</v>
      </c>
      <c r="B124" s="57">
        <v>1264</v>
      </c>
      <c r="C124" s="58" t="s">
        <v>331</v>
      </c>
      <c r="D124" s="6">
        <v>100</v>
      </c>
      <c r="E124" s="88" t="s">
        <v>449</v>
      </c>
    </row>
    <row r="125" spans="1:5" ht="15">
      <c r="A125" s="56" t="s">
        <v>332</v>
      </c>
      <c r="B125" s="57">
        <v>1273</v>
      </c>
      <c r="C125" s="58" t="s">
        <v>333</v>
      </c>
      <c r="D125" s="6">
        <v>100</v>
      </c>
      <c r="E125" s="88" t="s">
        <v>442</v>
      </c>
    </row>
    <row r="126" spans="1:5" ht="15">
      <c r="A126" s="56" t="s">
        <v>334</v>
      </c>
      <c r="B126" s="57">
        <v>1279</v>
      </c>
      <c r="C126" s="58" t="s">
        <v>335</v>
      </c>
      <c r="D126" s="6">
        <v>114</v>
      </c>
      <c r="E126" s="88" t="s">
        <v>442</v>
      </c>
    </row>
    <row r="127" spans="1:5" ht="15">
      <c r="A127" s="56" t="s">
        <v>336</v>
      </c>
      <c r="B127" s="57">
        <v>1287</v>
      </c>
      <c r="C127" s="58" t="s">
        <v>337</v>
      </c>
      <c r="D127" s="6">
        <v>78</v>
      </c>
      <c r="E127" s="88" t="s">
        <v>442</v>
      </c>
    </row>
    <row r="128" spans="1:5" ht="15">
      <c r="A128" s="56" t="s">
        <v>338</v>
      </c>
      <c r="B128" s="57">
        <v>1294</v>
      </c>
      <c r="C128" s="58" t="s">
        <v>339</v>
      </c>
      <c r="D128" s="6">
        <v>88</v>
      </c>
      <c r="E128" s="88" t="s">
        <v>442</v>
      </c>
    </row>
    <row r="129" spans="1:5" ht="15">
      <c r="A129" s="56" t="s">
        <v>340</v>
      </c>
      <c r="B129" s="57">
        <v>1304</v>
      </c>
      <c r="C129" s="58" t="s">
        <v>341</v>
      </c>
      <c r="D129" s="6">
        <v>110</v>
      </c>
      <c r="E129" s="88" t="s">
        <v>449</v>
      </c>
    </row>
    <row r="130" spans="1:5" ht="15">
      <c r="A130" s="56" t="s">
        <v>342</v>
      </c>
      <c r="B130" s="57">
        <v>1306</v>
      </c>
      <c r="C130" s="58" t="s">
        <v>546</v>
      </c>
      <c r="D130" s="6">
        <v>90</v>
      </c>
      <c r="E130" s="88" t="s">
        <v>442</v>
      </c>
    </row>
    <row r="131" spans="1:5" ht="15">
      <c r="A131" s="56" t="s">
        <v>343</v>
      </c>
      <c r="B131" s="57">
        <v>1316</v>
      </c>
      <c r="C131" s="58" t="s">
        <v>344</v>
      </c>
      <c r="D131" s="6">
        <v>106</v>
      </c>
      <c r="E131" s="88" t="s">
        <v>442</v>
      </c>
    </row>
    <row r="132" spans="1:5" ht="15">
      <c r="A132" s="56" t="s">
        <v>345</v>
      </c>
      <c r="B132" s="57">
        <v>1325</v>
      </c>
      <c r="C132" s="58" t="s">
        <v>346</v>
      </c>
      <c r="D132" s="6">
        <v>76</v>
      </c>
      <c r="E132" s="88" t="s">
        <v>442</v>
      </c>
    </row>
    <row r="133" spans="1:5" ht="15">
      <c r="A133" s="56" t="s">
        <v>347</v>
      </c>
      <c r="B133" s="57">
        <v>1332</v>
      </c>
      <c r="C133" s="58" t="s">
        <v>348</v>
      </c>
      <c r="D133" s="6">
        <v>89</v>
      </c>
      <c r="E133" s="88" t="s">
        <v>442</v>
      </c>
    </row>
    <row r="134" spans="1:5" ht="15">
      <c r="A134" s="56" t="s">
        <v>349</v>
      </c>
      <c r="B134" s="57">
        <v>1333</v>
      </c>
      <c r="C134" s="58" t="s">
        <v>54</v>
      </c>
      <c r="D134" s="6">
        <v>83</v>
      </c>
      <c r="E134" s="88" t="s">
        <v>442</v>
      </c>
    </row>
    <row r="135" spans="1:5" ht="15">
      <c r="A135" s="56" t="s">
        <v>350</v>
      </c>
      <c r="B135" s="57">
        <v>1355</v>
      </c>
      <c r="C135" s="58" t="s">
        <v>351</v>
      </c>
      <c r="D135" s="6">
        <v>102</v>
      </c>
      <c r="E135" s="88" t="s">
        <v>442</v>
      </c>
    </row>
    <row r="136" spans="1:5" ht="15">
      <c r="A136" s="56" t="s">
        <v>352</v>
      </c>
      <c r="B136" s="57">
        <v>1385</v>
      </c>
      <c r="C136" s="58" t="s">
        <v>353</v>
      </c>
      <c r="D136" s="6">
        <v>93</v>
      </c>
      <c r="E136" s="88" t="s">
        <v>442</v>
      </c>
    </row>
    <row r="137" spans="1:5" ht="15">
      <c r="A137" s="60" t="s">
        <v>354</v>
      </c>
      <c r="B137" s="57">
        <v>1395</v>
      </c>
      <c r="C137" s="58" t="s">
        <v>53</v>
      </c>
      <c r="D137" s="6">
        <v>90</v>
      </c>
      <c r="E137" s="88" t="s">
        <v>445</v>
      </c>
    </row>
    <row r="138" spans="1:5" ht="15">
      <c r="A138" s="59" t="s">
        <v>355</v>
      </c>
      <c r="B138" s="57">
        <v>1408</v>
      </c>
      <c r="C138" s="58" t="s">
        <v>356</v>
      </c>
      <c r="D138" s="6">
        <v>90</v>
      </c>
      <c r="E138" s="88" t="s">
        <v>442</v>
      </c>
    </row>
    <row r="139" spans="1:5" ht="15">
      <c r="A139" s="59" t="s">
        <v>357</v>
      </c>
      <c r="B139" s="57">
        <v>1473</v>
      </c>
      <c r="C139" s="58" t="s">
        <v>52</v>
      </c>
      <c r="D139" s="6">
        <v>72</v>
      </c>
      <c r="E139" s="88" t="s">
        <v>449</v>
      </c>
    </row>
    <row r="140" spans="1:5" ht="15">
      <c r="A140" s="59" t="s">
        <v>358</v>
      </c>
      <c r="B140" s="57">
        <v>1484</v>
      </c>
      <c r="C140" s="58" t="s">
        <v>359</v>
      </c>
      <c r="D140" s="6">
        <v>87</v>
      </c>
      <c r="E140" s="88" t="s">
        <v>442</v>
      </c>
    </row>
    <row r="141" spans="1:5" ht="15">
      <c r="A141" s="59" t="s">
        <v>360</v>
      </c>
      <c r="B141" s="57">
        <v>1486</v>
      </c>
      <c r="C141" s="58" t="s">
        <v>361</v>
      </c>
      <c r="D141" s="6">
        <v>100</v>
      </c>
      <c r="E141" s="88" t="s">
        <v>442</v>
      </c>
    </row>
    <row r="142" spans="1:5" ht="15">
      <c r="A142" s="59" t="s">
        <v>362</v>
      </c>
      <c r="B142" s="57">
        <v>1488</v>
      </c>
      <c r="C142" s="58" t="s">
        <v>51</v>
      </c>
      <c r="D142" s="6">
        <v>91</v>
      </c>
      <c r="E142" s="88" t="s">
        <v>442</v>
      </c>
    </row>
    <row r="143" spans="1:5" ht="15">
      <c r="A143" s="59" t="s">
        <v>363</v>
      </c>
      <c r="B143" s="57">
        <v>1489</v>
      </c>
      <c r="C143" s="58" t="s">
        <v>50</v>
      </c>
      <c r="D143" s="6">
        <v>74</v>
      </c>
      <c r="E143" s="88" t="s">
        <v>442</v>
      </c>
    </row>
    <row r="144" spans="1:5" ht="15">
      <c r="A144" s="59" t="s">
        <v>364</v>
      </c>
      <c r="B144" s="57">
        <v>1491</v>
      </c>
      <c r="C144" s="58" t="s">
        <v>365</v>
      </c>
      <c r="D144" s="6">
        <v>77</v>
      </c>
      <c r="E144" s="88" t="s">
        <v>449</v>
      </c>
    </row>
    <row r="145" spans="1:5" ht="15">
      <c r="A145" s="59" t="s">
        <v>366</v>
      </c>
      <c r="B145" s="57">
        <v>1494</v>
      </c>
      <c r="C145" s="58" t="s">
        <v>367</v>
      </c>
      <c r="D145" s="6">
        <v>78</v>
      </c>
      <c r="E145" s="88" t="s">
        <v>442</v>
      </c>
    </row>
    <row r="146" spans="1:5" ht="15">
      <c r="A146" s="59" t="s">
        <v>368</v>
      </c>
      <c r="B146" s="57">
        <v>1505</v>
      </c>
      <c r="C146" s="58" t="s">
        <v>369</v>
      </c>
      <c r="D146" s="6">
        <v>73</v>
      </c>
      <c r="E146" s="88" t="s">
        <v>442</v>
      </c>
    </row>
    <row r="147" spans="1:5" ht="15">
      <c r="A147" s="59" t="s">
        <v>370</v>
      </c>
      <c r="B147" s="57">
        <v>1506</v>
      </c>
      <c r="C147" s="58" t="s">
        <v>49</v>
      </c>
      <c r="D147" s="6">
        <v>68</v>
      </c>
      <c r="E147" s="88" t="s">
        <v>442</v>
      </c>
    </row>
    <row r="148" spans="1:5" ht="15">
      <c r="A148" s="59" t="s">
        <v>371</v>
      </c>
      <c r="B148" s="57">
        <v>1508</v>
      </c>
      <c r="C148" s="58" t="s">
        <v>48</v>
      </c>
      <c r="D148" s="6">
        <v>84</v>
      </c>
      <c r="E148" s="88" t="s">
        <v>445</v>
      </c>
    </row>
    <row r="149" spans="1:5" ht="15">
      <c r="A149" s="56" t="s">
        <v>372</v>
      </c>
      <c r="B149" s="57">
        <v>1514</v>
      </c>
      <c r="C149" s="58" t="s">
        <v>47</v>
      </c>
      <c r="D149" s="6">
        <v>75</v>
      </c>
      <c r="E149" s="88" t="s">
        <v>442</v>
      </c>
    </row>
    <row r="150" spans="1:5" ht="15">
      <c r="A150" s="56" t="s">
        <v>373</v>
      </c>
      <c r="B150" s="57">
        <v>1516</v>
      </c>
      <c r="C150" s="58" t="s">
        <v>46</v>
      </c>
      <c r="D150" s="6">
        <v>95</v>
      </c>
      <c r="E150" s="88" t="s">
        <v>442</v>
      </c>
    </row>
    <row r="151" spans="1:5" ht="15">
      <c r="A151" s="56" t="s">
        <v>374</v>
      </c>
      <c r="B151" s="57">
        <v>1519</v>
      </c>
      <c r="C151" s="58" t="s">
        <v>375</v>
      </c>
      <c r="D151" s="6">
        <v>92</v>
      </c>
      <c r="E151" s="88" t="s">
        <v>449</v>
      </c>
    </row>
    <row r="152" spans="1:5" ht="15">
      <c r="A152" s="56" t="s">
        <v>376</v>
      </c>
      <c r="B152" s="57">
        <v>1530</v>
      </c>
      <c r="C152" s="58" t="s">
        <v>45</v>
      </c>
      <c r="D152" s="6">
        <v>100</v>
      </c>
      <c r="E152" s="88" t="s">
        <v>449</v>
      </c>
    </row>
    <row r="153" spans="1:5" ht="15">
      <c r="A153" s="56" t="s">
        <v>377</v>
      </c>
      <c r="B153" s="57">
        <v>1547</v>
      </c>
      <c r="C153" s="58" t="s">
        <v>378</v>
      </c>
      <c r="D153" s="6">
        <v>120</v>
      </c>
      <c r="E153" s="88" t="s">
        <v>449</v>
      </c>
    </row>
    <row r="154" spans="1:5" ht="15">
      <c r="A154" s="56" t="s">
        <v>379</v>
      </c>
      <c r="B154" s="57">
        <v>1560</v>
      </c>
      <c r="C154" s="58" t="s">
        <v>380</v>
      </c>
      <c r="D154" s="6">
        <v>92</v>
      </c>
      <c r="E154" s="88" t="s">
        <v>449</v>
      </c>
    </row>
    <row r="155" spans="1:5" ht="15">
      <c r="A155" s="61" t="s">
        <v>381</v>
      </c>
      <c r="B155" s="57">
        <v>1634</v>
      </c>
      <c r="C155" s="58" t="s">
        <v>44</v>
      </c>
      <c r="D155" s="6">
        <v>69</v>
      </c>
      <c r="E155" s="88" t="s">
        <v>451</v>
      </c>
    </row>
    <row r="156" spans="1:5" ht="15">
      <c r="A156" s="61" t="s">
        <v>382</v>
      </c>
      <c r="B156" s="57">
        <v>1636</v>
      </c>
      <c r="C156" s="58" t="s">
        <v>43</v>
      </c>
      <c r="D156" s="6">
        <v>64</v>
      </c>
      <c r="E156" s="88" t="s">
        <v>442</v>
      </c>
    </row>
    <row r="157" spans="1:5" ht="15">
      <c r="A157" s="61" t="s">
        <v>383</v>
      </c>
      <c r="B157" s="57">
        <v>1638</v>
      </c>
      <c r="C157" s="58" t="s">
        <v>42</v>
      </c>
      <c r="D157" s="6">
        <v>78</v>
      </c>
      <c r="E157" s="88" t="s">
        <v>442</v>
      </c>
    </row>
    <row r="158" spans="1:5" ht="15">
      <c r="A158" s="61" t="s">
        <v>384</v>
      </c>
      <c r="B158" s="131">
        <v>1639</v>
      </c>
      <c r="C158" s="259" t="s">
        <v>547</v>
      </c>
      <c r="D158" s="6">
        <v>82</v>
      </c>
      <c r="E158" s="88" t="s">
        <v>442</v>
      </c>
    </row>
    <row r="159" spans="1:5" ht="15">
      <c r="A159" s="61" t="s">
        <v>385</v>
      </c>
      <c r="B159" s="57">
        <v>1640</v>
      </c>
      <c r="C159" s="58" t="s">
        <v>41</v>
      </c>
      <c r="D159" s="6">
        <v>82</v>
      </c>
      <c r="E159" s="88" t="s">
        <v>442</v>
      </c>
    </row>
    <row r="160" spans="1:5" ht="15">
      <c r="A160" s="56" t="s">
        <v>386</v>
      </c>
      <c r="B160" s="57">
        <v>1642</v>
      </c>
      <c r="C160" s="58" t="s">
        <v>40</v>
      </c>
      <c r="D160" s="6">
        <v>90</v>
      </c>
      <c r="E160" s="88" t="s">
        <v>449</v>
      </c>
    </row>
    <row r="161" spans="1:5" ht="15">
      <c r="A161" s="56" t="s">
        <v>387</v>
      </c>
      <c r="B161" s="57">
        <v>1643</v>
      </c>
      <c r="C161" s="58" t="s">
        <v>39</v>
      </c>
      <c r="D161" s="6">
        <v>85</v>
      </c>
      <c r="E161" s="88" t="s">
        <v>442</v>
      </c>
    </row>
    <row r="162" spans="1:5" ht="15">
      <c r="A162" s="56" t="s">
        <v>388</v>
      </c>
      <c r="B162" s="57">
        <v>1644</v>
      </c>
      <c r="C162" s="58" t="s">
        <v>38</v>
      </c>
      <c r="D162" s="6">
        <v>70</v>
      </c>
      <c r="E162" s="88" t="s">
        <v>445</v>
      </c>
    </row>
    <row r="163" spans="1:5" ht="15">
      <c r="A163" s="56" t="s">
        <v>389</v>
      </c>
      <c r="B163" s="57">
        <v>1646</v>
      </c>
      <c r="C163" s="58" t="s">
        <v>37</v>
      </c>
      <c r="D163" s="6">
        <v>82</v>
      </c>
      <c r="E163" s="88" t="s">
        <v>442</v>
      </c>
    </row>
    <row r="164" spans="1:5" ht="15">
      <c r="A164" s="56" t="s">
        <v>390</v>
      </c>
      <c r="B164" s="57">
        <v>1647</v>
      </c>
      <c r="C164" s="58" t="s">
        <v>36</v>
      </c>
      <c r="D164" s="6">
        <v>65</v>
      </c>
      <c r="E164" s="88" t="s">
        <v>442</v>
      </c>
    </row>
    <row r="165" spans="1:5" ht="15">
      <c r="A165" s="56" t="s">
        <v>391</v>
      </c>
      <c r="B165" s="57">
        <v>1648</v>
      </c>
      <c r="C165" s="58" t="s">
        <v>35</v>
      </c>
      <c r="D165" s="6">
        <v>67</v>
      </c>
      <c r="E165" s="88" t="s">
        <v>442</v>
      </c>
    </row>
    <row r="166" spans="1:5" ht="15">
      <c r="A166" s="56" t="s">
        <v>392</v>
      </c>
      <c r="B166" s="57">
        <v>1649</v>
      </c>
      <c r="C166" s="58" t="s">
        <v>34</v>
      </c>
      <c r="D166" s="6">
        <v>71</v>
      </c>
      <c r="E166" s="88" t="s">
        <v>445</v>
      </c>
    </row>
    <row r="167" spans="1:5" ht="15">
      <c r="A167" s="56" t="s">
        <v>393</v>
      </c>
      <c r="B167" s="57">
        <v>1650</v>
      </c>
      <c r="C167" s="58" t="s">
        <v>33</v>
      </c>
      <c r="D167" s="6">
        <v>79</v>
      </c>
      <c r="E167" s="88" t="s">
        <v>442</v>
      </c>
    </row>
    <row r="168" spans="1:5" ht="15">
      <c r="A168" s="56" t="s">
        <v>394</v>
      </c>
      <c r="B168" s="57">
        <v>1651</v>
      </c>
      <c r="C168" s="58" t="s">
        <v>32</v>
      </c>
      <c r="D168" s="6">
        <v>73</v>
      </c>
      <c r="E168" s="88" t="s">
        <v>442</v>
      </c>
    </row>
    <row r="169" spans="1:5" ht="15">
      <c r="A169" s="56" t="s">
        <v>395</v>
      </c>
      <c r="B169" s="57">
        <v>1652</v>
      </c>
      <c r="C169" s="58" t="s">
        <v>31</v>
      </c>
      <c r="D169" s="6">
        <v>67</v>
      </c>
      <c r="E169" s="88" t="s">
        <v>442</v>
      </c>
    </row>
    <row r="170" spans="1:5" ht="15">
      <c r="A170" s="56" t="s">
        <v>396</v>
      </c>
      <c r="B170" s="57">
        <v>1653</v>
      </c>
      <c r="C170" s="58" t="s">
        <v>30</v>
      </c>
      <c r="D170" s="6">
        <v>73</v>
      </c>
      <c r="E170" s="88" t="s">
        <v>442</v>
      </c>
    </row>
    <row r="171" spans="1:5" ht="15">
      <c r="A171" s="56" t="s">
        <v>397</v>
      </c>
      <c r="B171" s="57">
        <v>1654</v>
      </c>
      <c r="C171" s="58" t="s">
        <v>29</v>
      </c>
      <c r="D171" s="6">
        <v>73</v>
      </c>
      <c r="E171" s="88" t="s">
        <v>445</v>
      </c>
    </row>
    <row r="172" spans="1:5" ht="15">
      <c r="A172" s="56" t="s">
        <v>398</v>
      </c>
      <c r="B172" s="57">
        <v>1655</v>
      </c>
      <c r="C172" s="58" t="s">
        <v>28</v>
      </c>
      <c r="D172" s="6">
        <v>77</v>
      </c>
      <c r="E172" s="88" t="s">
        <v>442</v>
      </c>
    </row>
    <row r="173" spans="1:5" ht="15">
      <c r="A173" s="56" t="s">
        <v>399</v>
      </c>
      <c r="B173" s="57">
        <v>1656</v>
      </c>
      <c r="C173" s="58" t="s">
        <v>27</v>
      </c>
      <c r="D173" s="6">
        <v>81</v>
      </c>
      <c r="E173" s="88" t="s">
        <v>442</v>
      </c>
    </row>
    <row r="174" spans="1:5" ht="15">
      <c r="A174" s="56" t="s">
        <v>400</v>
      </c>
      <c r="B174" s="57">
        <v>1657</v>
      </c>
      <c r="C174" s="58" t="s">
        <v>401</v>
      </c>
      <c r="D174" s="6">
        <v>78</v>
      </c>
      <c r="E174" s="88" t="s">
        <v>442</v>
      </c>
    </row>
    <row r="175" spans="1:5" ht="15">
      <c r="A175" s="56" t="s">
        <v>402</v>
      </c>
      <c r="B175" s="57">
        <v>1658</v>
      </c>
      <c r="C175" s="58" t="s">
        <v>26</v>
      </c>
      <c r="D175" s="6">
        <v>93</v>
      </c>
      <c r="E175" s="88" t="s">
        <v>445</v>
      </c>
    </row>
    <row r="176" spans="1:5" ht="15">
      <c r="A176" s="56" t="s">
        <v>403</v>
      </c>
      <c r="B176" s="57">
        <v>1659</v>
      </c>
      <c r="C176" s="58" t="s">
        <v>25</v>
      </c>
      <c r="D176" s="6">
        <v>81</v>
      </c>
      <c r="E176" s="88" t="s">
        <v>442</v>
      </c>
    </row>
    <row r="177" spans="1:5" ht="15">
      <c r="A177" s="56" t="s">
        <v>404</v>
      </c>
      <c r="B177" s="57">
        <v>1660</v>
      </c>
      <c r="C177" s="58" t="s">
        <v>24</v>
      </c>
      <c r="D177" s="6">
        <v>79</v>
      </c>
      <c r="E177" s="88" t="s">
        <v>445</v>
      </c>
    </row>
    <row r="178" spans="1:5" ht="15">
      <c r="A178" s="56" t="s">
        <v>405</v>
      </c>
      <c r="B178" s="57">
        <v>1661</v>
      </c>
      <c r="C178" s="58" t="s">
        <v>23</v>
      </c>
      <c r="D178" s="6">
        <v>78</v>
      </c>
      <c r="E178" s="88" t="s">
        <v>442</v>
      </c>
    </row>
    <row r="179" spans="1:5" ht="15">
      <c r="A179" s="56" t="s">
        <v>406</v>
      </c>
      <c r="B179" s="57">
        <v>1662</v>
      </c>
      <c r="C179" s="58" t="s">
        <v>22</v>
      </c>
      <c r="D179" s="6">
        <v>72</v>
      </c>
      <c r="E179" s="88" t="s">
        <v>449</v>
      </c>
    </row>
    <row r="180" spans="1:5" ht="15">
      <c r="A180" s="56" t="s">
        <v>407</v>
      </c>
      <c r="B180" s="57">
        <v>1663</v>
      </c>
      <c r="C180" s="58" t="s">
        <v>21</v>
      </c>
      <c r="D180" s="6">
        <v>70</v>
      </c>
      <c r="E180" s="88" t="s">
        <v>449</v>
      </c>
    </row>
    <row r="181" spans="1:5" ht="15">
      <c r="A181" s="56" t="s">
        <v>408</v>
      </c>
      <c r="B181" s="57">
        <v>1664</v>
      </c>
      <c r="C181" s="58" t="s">
        <v>409</v>
      </c>
      <c r="D181" s="6">
        <v>90</v>
      </c>
      <c r="E181" s="88" t="s">
        <v>442</v>
      </c>
    </row>
    <row r="182" spans="1:5" ht="15">
      <c r="A182" s="56" t="s">
        <v>410</v>
      </c>
      <c r="B182" s="57">
        <v>1665</v>
      </c>
      <c r="C182" s="58" t="s">
        <v>20</v>
      </c>
      <c r="D182" s="6">
        <v>81</v>
      </c>
      <c r="E182" s="88" t="s">
        <v>442</v>
      </c>
    </row>
    <row r="183" spans="1:5" ht="15">
      <c r="A183" s="56" t="s">
        <v>411</v>
      </c>
      <c r="B183" s="57">
        <v>1666</v>
      </c>
      <c r="C183" s="58" t="s">
        <v>19</v>
      </c>
      <c r="D183" s="6">
        <v>75</v>
      </c>
      <c r="E183" s="88" t="s">
        <v>442</v>
      </c>
    </row>
    <row r="184" spans="1:5" ht="15">
      <c r="A184" s="56" t="s">
        <v>412</v>
      </c>
      <c r="B184" s="57">
        <v>1667</v>
      </c>
      <c r="C184" s="58" t="s">
        <v>18</v>
      </c>
      <c r="D184" s="6">
        <v>72</v>
      </c>
      <c r="E184" s="88" t="s">
        <v>442</v>
      </c>
    </row>
    <row r="185" spans="1:5" ht="15">
      <c r="A185" s="56" t="s">
        <v>413</v>
      </c>
      <c r="B185" s="57">
        <v>1668</v>
      </c>
      <c r="C185" s="58" t="s">
        <v>17</v>
      </c>
      <c r="D185" s="6">
        <v>79</v>
      </c>
      <c r="E185" s="88" t="s">
        <v>442</v>
      </c>
    </row>
    <row r="186" spans="1:5" ht="15">
      <c r="A186" s="56" t="s">
        <v>414</v>
      </c>
      <c r="B186" s="57">
        <v>1669</v>
      </c>
      <c r="C186" s="58" t="s">
        <v>16</v>
      </c>
      <c r="D186" s="6">
        <v>77</v>
      </c>
      <c r="E186" s="88" t="s">
        <v>442</v>
      </c>
    </row>
    <row r="187" spans="1:5" ht="15">
      <c r="A187" s="56" t="s">
        <v>415</v>
      </c>
      <c r="B187" s="57">
        <v>1670</v>
      </c>
      <c r="C187" s="58" t="s">
        <v>15</v>
      </c>
      <c r="D187" s="6">
        <v>71</v>
      </c>
      <c r="E187" s="88" t="s">
        <v>442</v>
      </c>
    </row>
    <row r="188" spans="1:5" ht="15">
      <c r="A188" s="56" t="s">
        <v>416</v>
      </c>
      <c r="B188" s="57">
        <v>1671</v>
      </c>
      <c r="C188" s="58" t="s">
        <v>14</v>
      </c>
      <c r="D188" s="6">
        <v>77</v>
      </c>
      <c r="E188" s="88" t="s">
        <v>442</v>
      </c>
    </row>
    <row r="189" spans="1:5" ht="15">
      <c r="A189" s="56" t="s">
        <v>417</v>
      </c>
      <c r="B189" s="57">
        <v>1672</v>
      </c>
      <c r="C189" s="58" t="s">
        <v>13</v>
      </c>
      <c r="D189" s="6">
        <v>91</v>
      </c>
      <c r="E189" s="88" t="s">
        <v>449</v>
      </c>
    </row>
    <row r="190" spans="1:5" ht="15">
      <c r="A190" s="56" t="s">
        <v>418</v>
      </c>
      <c r="B190" s="57">
        <v>1673</v>
      </c>
      <c r="C190" s="58" t="s">
        <v>12</v>
      </c>
      <c r="D190" s="6">
        <v>65</v>
      </c>
      <c r="E190" s="88" t="s">
        <v>445</v>
      </c>
    </row>
    <row r="191" spans="1:5" ht="15">
      <c r="A191" s="56" t="s">
        <v>419</v>
      </c>
      <c r="B191" s="57">
        <v>1674</v>
      </c>
      <c r="C191" s="58" t="s">
        <v>11</v>
      </c>
      <c r="D191" s="6">
        <v>78</v>
      </c>
      <c r="E191" s="88" t="s">
        <v>442</v>
      </c>
    </row>
    <row r="192" spans="1:5" ht="15">
      <c r="A192" s="56" t="s">
        <v>420</v>
      </c>
      <c r="B192" s="57">
        <v>1676</v>
      </c>
      <c r="C192" s="58" t="s">
        <v>10</v>
      </c>
      <c r="D192" s="6">
        <v>77</v>
      </c>
      <c r="E192" s="88" t="s">
        <v>449</v>
      </c>
    </row>
    <row r="193" spans="1:5" ht="15">
      <c r="A193" s="56" t="s">
        <v>421</v>
      </c>
      <c r="B193" s="57">
        <v>1678</v>
      </c>
      <c r="C193" s="58" t="s">
        <v>9</v>
      </c>
      <c r="D193" s="6">
        <v>70</v>
      </c>
      <c r="E193" s="88" t="s">
        <v>442</v>
      </c>
    </row>
    <row r="194" spans="1:5" ht="15">
      <c r="A194" s="56" t="s">
        <v>422</v>
      </c>
      <c r="B194" s="57">
        <v>1679</v>
      </c>
      <c r="C194" s="58" t="s">
        <v>8</v>
      </c>
      <c r="D194" s="6">
        <v>91</v>
      </c>
      <c r="E194" s="88" t="s">
        <v>442</v>
      </c>
    </row>
    <row r="195" spans="1:5" ht="15">
      <c r="A195" s="56" t="s">
        <v>423</v>
      </c>
      <c r="B195" s="57">
        <v>1680</v>
      </c>
      <c r="C195" s="58" t="s">
        <v>7</v>
      </c>
      <c r="D195" s="6">
        <v>82</v>
      </c>
      <c r="E195" s="88" t="s">
        <v>442</v>
      </c>
    </row>
    <row r="196" spans="1:5" ht="15">
      <c r="A196" s="56" t="s">
        <v>424</v>
      </c>
      <c r="B196" s="57">
        <v>1681</v>
      </c>
      <c r="C196" s="58" t="s">
        <v>6</v>
      </c>
      <c r="D196" s="6">
        <v>73</v>
      </c>
      <c r="E196" s="88" t="s">
        <v>445</v>
      </c>
    </row>
    <row r="197" spans="1:5" ht="15">
      <c r="A197" s="56" t="s">
        <v>425</v>
      </c>
      <c r="B197" s="57">
        <v>1682</v>
      </c>
      <c r="C197" s="58" t="s">
        <v>5</v>
      </c>
      <c r="D197" s="6">
        <v>98</v>
      </c>
      <c r="E197" s="88" t="s">
        <v>442</v>
      </c>
    </row>
    <row r="198" spans="1:5" ht="15">
      <c r="A198" s="56" t="s">
        <v>426</v>
      </c>
      <c r="B198" s="57">
        <v>1684</v>
      </c>
      <c r="C198" s="58" t="s">
        <v>4</v>
      </c>
      <c r="D198" s="6">
        <v>90</v>
      </c>
      <c r="E198" s="88" t="s">
        <v>442</v>
      </c>
    </row>
    <row r="199" spans="1:5" ht="15">
      <c r="A199" s="56" t="s">
        <v>427</v>
      </c>
      <c r="B199" s="57">
        <v>1685</v>
      </c>
      <c r="C199" s="58" t="s">
        <v>3</v>
      </c>
      <c r="D199" s="6">
        <v>85</v>
      </c>
      <c r="E199" s="88" t="s">
        <v>449</v>
      </c>
    </row>
    <row r="200" spans="1:5" ht="15">
      <c r="A200" s="56" t="s">
        <v>428</v>
      </c>
      <c r="B200" s="57">
        <v>1686</v>
      </c>
      <c r="C200" s="58" t="s">
        <v>2</v>
      </c>
      <c r="D200" s="6">
        <v>93</v>
      </c>
      <c r="E200" s="88" t="s">
        <v>442</v>
      </c>
    </row>
    <row r="201" spans="1:5" ht="15">
      <c r="A201" s="56" t="s">
        <v>429</v>
      </c>
      <c r="B201" s="57">
        <v>1687</v>
      </c>
      <c r="C201" s="58" t="s">
        <v>1</v>
      </c>
      <c r="D201" s="6">
        <v>85</v>
      </c>
      <c r="E201" s="88" t="s">
        <v>442</v>
      </c>
    </row>
    <row r="202" spans="1:5" ht="15">
      <c r="A202" s="56" t="s">
        <v>430</v>
      </c>
      <c r="B202" s="57">
        <v>1688</v>
      </c>
      <c r="C202" s="58" t="s">
        <v>0</v>
      </c>
      <c r="D202" s="6">
        <v>69</v>
      </c>
      <c r="E202" s="88" t="s">
        <v>442</v>
      </c>
    </row>
  </sheetData>
  <sheetProtection/>
  <conditionalFormatting sqref="C3:C20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1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73" sqref="B173"/>
    </sheetView>
  </sheetViews>
  <sheetFormatPr defaultColWidth="9.140625" defaultRowHeight="15"/>
  <cols>
    <col min="1" max="1" width="9.421875" style="98" bestFit="1" customWidth="1"/>
    <col min="2" max="2" width="10.140625" style="98" bestFit="1" customWidth="1"/>
    <col min="3" max="3" width="20.00390625" style="98" bestFit="1" customWidth="1"/>
    <col min="4" max="4" width="11.00390625" style="98" bestFit="1" customWidth="1"/>
    <col min="5" max="5" width="14.421875" style="98" bestFit="1" customWidth="1"/>
    <col min="6" max="6" width="8.8515625" style="98" bestFit="1" customWidth="1"/>
    <col min="7" max="7" width="12.140625" style="98" bestFit="1" customWidth="1"/>
    <col min="8" max="8" width="12.7109375" style="98" bestFit="1" customWidth="1"/>
    <col min="9" max="9" width="18.140625" style="98" bestFit="1" customWidth="1"/>
    <col min="10" max="10" width="14.7109375" style="98" bestFit="1" customWidth="1"/>
    <col min="11" max="11" width="12.7109375" style="98" bestFit="1" customWidth="1"/>
    <col min="12" max="16384" width="9.140625" style="98" customWidth="1"/>
  </cols>
  <sheetData>
    <row r="1" spans="1:10" ht="15.75" thickBot="1">
      <c r="A1" s="92" t="s">
        <v>123</v>
      </c>
      <c r="B1" s="92" t="s">
        <v>124</v>
      </c>
      <c r="C1" s="93" t="s">
        <v>125</v>
      </c>
      <c r="D1" s="94" t="s">
        <v>431</v>
      </c>
      <c r="E1" s="95" t="s">
        <v>432</v>
      </c>
      <c r="F1" s="94" t="s">
        <v>433</v>
      </c>
      <c r="G1" s="94" t="s">
        <v>434</v>
      </c>
      <c r="H1" s="96" t="s">
        <v>102</v>
      </c>
      <c r="I1" s="94" t="s">
        <v>435</v>
      </c>
      <c r="J1" s="97" t="s">
        <v>439</v>
      </c>
    </row>
    <row r="2" spans="1:10" ht="15">
      <c r="A2" s="85" t="s">
        <v>126</v>
      </c>
      <c r="B2" s="99">
        <v>13</v>
      </c>
      <c r="C2" s="55" t="s">
        <v>127</v>
      </c>
      <c r="D2" s="86" t="s">
        <v>440</v>
      </c>
      <c r="E2" s="86" t="s">
        <v>440</v>
      </c>
      <c r="F2" s="86" t="s">
        <v>440</v>
      </c>
      <c r="G2" s="86" t="s">
        <v>441</v>
      </c>
      <c r="H2" s="86" t="s">
        <v>117</v>
      </c>
      <c r="I2" s="86" t="s">
        <v>542</v>
      </c>
      <c r="J2" s="86">
        <v>21</v>
      </c>
    </row>
    <row r="3" spans="1:10" ht="15">
      <c r="A3" s="87" t="s">
        <v>128</v>
      </c>
      <c r="B3" s="100">
        <v>14</v>
      </c>
      <c r="C3" s="58" t="s">
        <v>129</v>
      </c>
      <c r="D3" s="88" t="s">
        <v>440</v>
      </c>
      <c r="E3" s="88" t="s">
        <v>440</v>
      </c>
      <c r="F3" s="88" t="s">
        <v>440</v>
      </c>
      <c r="G3" s="88" t="s">
        <v>443</v>
      </c>
      <c r="H3" s="101" t="s">
        <v>538</v>
      </c>
      <c r="I3" s="88" t="s">
        <v>444</v>
      </c>
      <c r="J3" s="88">
        <v>18</v>
      </c>
    </row>
    <row r="4" spans="1:10" ht="15">
      <c r="A4" s="87" t="s">
        <v>130</v>
      </c>
      <c r="B4" s="100">
        <v>41</v>
      </c>
      <c r="C4" s="58" t="s">
        <v>131</v>
      </c>
      <c r="D4" s="88" t="s">
        <v>440</v>
      </c>
      <c r="E4" s="88" t="s">
        <v>440</v>
      </c>
      <c r="F4" s="88" t="s">
        <v>440</v>
      </c>
      <c r="G4" s="88" t="s">
        <v>441</v>
      </c>
      <c r="H4" s="101" t="s">
        <v>117</v>
      </c>
      <c r="I4" s="88" t="s">
        <v>543</v>
      </c>
      <c r="J4" s="88">
        <v>21</v>
      </c>
    </row>
    <row r="5" spans="1:10" ht="15">
      <c r="A5" s="87" t="s">
        <v>132</v>
      </c>
      <c r="B5" s="100">
        <v>45</v>
      </c>
      <c r="C5" s="58" t="s">
        <v>133</v>
      </c>
      <c r="D5" s="88" t="s">
        <v>440</v>
      </c>
      <c r="E5" s="88" t="s">
        <v>440</v>
      </c>
      <c r="F5" s="88" t="s">
        <v>440</v>
      </c>
      <c r="G5" s="88" t="s">
        <v>441</v>
      </c>
      <c r="H5" s="101" t="s">
        <v>117</v>
      </c>
      <c r="I5" s="88" t="s">
        <v>543</v>
      </c>
      <c r="J5" s="88">
        <v>17.5</v>
      </c>
    </row>
    <row r="6" spans="1:10" ht="15">
      <c r="A6" s="87" t="s">
        <v>134</v>
      </c>
      <c r="B6" s="100">
        <v>50</v>
      </c>
      <c r="C6" s="58" t="s">
        <v>135</v>
      </c>
      <c r="D6" s="88" t="s">
        <v>440</v>
      </c>
      <c r="E6" s="88" t="s">
        <v>440</v>
      </c>
      <c r="F6" s="88" t="s">
        <v>440</v>
      </c>
      <c r="G6" s="88" t="s">
        <v>441</v>
      </c>
      <c r="H6" s="101" t="s">
        <v>117</v>
      </c>
      <c r="I6" s="88" t="s">
        <v>543</v>
      </c>
      <c r="J6" s="88">
        <v>18.3</v>
      </c>
    </row>
    <row r="7" spans="1:10" ht="15">
      <c r="A7" s="87" t="s">
        <v>136</v>
      </c>
      <c r="B7" s="100">
        <v>54</v>
      </c>
      <c r="C7" s="58" t="s">
        <v>137</v>
      </c>
      <c r="D7" s="88" t="s">
        <v>440</v>
      </c>
      <c r="E7" s="88" t="s">
        <v>440</v>
      </c>
      <c r="F7" s="88" t="s">
        <v>440</v>
      </c>
      <c r="G7" s="88" t="s">
        <v>441</v>
      </c>
      <c r="H7" s="101" t="s">
        <v>117</v>
      </c>
      <c r="I7" s="88" t="s">
        <v>542</v>
      </c>
      <c r="J7" s="88">
        <v>14.7</v>
      </c>
    </row>
    <row r="8" spans="1:10" ht="15">
      <c r="A8" s="87" t="s">
        <v>138</v>
      </c>
      <c r="B8" s="100">
        <v>60</v>
      </c>
      <c r="C8" s="58" t="s">
        <v>139</v>
      </c>
      <c r="D8" s="88" t="s">
        <v>440</v>
      </c>
      <c r="E8" s="88" t="s">
        <v>440</v>
      </c>
      <c r="F8" s="88" t="s">
        <v>440</v>
      </c>
      <c r="G8" s="88" t="s">
        <v>441</v>
      </c>
      <c r="H8" s="101" t="s">
        <v>117</v>
      </c>
      <c r="I8" s="88" t="s">
        <v>542</v>
      </c>
      <c r="J8" s="88">
        <v>17</v>
      </c>
    </row>
    <row r="9" spans="1:10" ht="15">
      <c r="A9" s="87" t="s">
        <v>140</v>
      </c>
      <c r="B9" s="100">
        <v>62</v>
      </c>
      <c r="C9" s="58" t="s">
        <v>141</v>
      </c>
      <c r="D9" s="88" t="s">
        <v>440</v>
      </c>
      <c r="E9" s="88" t="s">
        <v>440</v>
      </c>
      <c r="F9" s="88" t="s">
        <v>440</v>
      </c>
      <c r="G9" s="88" t="s">
        <v>441</v>
      </c>
      <c r="H9" s="101" t="s">
        <v>117</v>
      </c>
      <c r="I9" s="88" t="s">
        <v>542</v>
      </c>
      <c r="J9" s="88">
        <v>15.8</v>
      </c>
    </row>
    <row r="10" spans="1:10" ht="15">
      <c r="A10" s="87" t="s">
        <v>142</v>
      </c>
      <c r="B10" s="100">
        <v>67</v>
      </c>
      <c r="C10" s="58" t="s">
        <v>143</v>
      </c>
      <c r="D10" s="88" t="s">
        <v>440</v>
      </c>
      <c r="E10" s="88" t="s">
        <v>440</v>
      </c>
      <c r="F10" s="88" t="s">
        <v>440</v>
      </c>
      <c r="G10" s="88" t="s">
        <v>441</v>
      </c>
      <c r="H10" s="101" t="s">
        <v>117</v>
      </c>
      <c r="I10" s="88" t="s">
        <v>542</v>
      </c>
      <c r="J10" s="88">
        <v>16.5</v>
      </c>
    </row>
    <row r="11" spans="1:10" ht="15">
      <c r="A11" s="87" t="s">
        <v>144</v>
      </c>
      <c r="B11" s="100">
        <v>70</v>
      </c>
      <c r="C11" s="58" t="s">
        <v>145</v>
      </c>
      <c r="D11" s="88" t="s">
        <v>440</v>
      </c>
      <c r="E11" s="88" t="s">
        <v>440</v>
      </c>
      <c r="F11" s="88" t="s">
        <v>440</v>
      </c>
      <c r="G11" s="88" t="s">
        <v>441</v>
      </c>
      <c r="H11" s="101" t="s">
        <v>117</v>
      </c>
      <c r="I11" s="88" t="s">
        <v>543</v>
      </c>
      <c r="J11" s="88">
        <v>19.5</v>
      </c>
    </row>
    <row r="12" spans="1:10" ht="15">
      <c r="A12" s="87" t="s">
        <v>146</v>
      </c>
      <c r="B12" s="100">
        <v>71</v>
      </c>
      <c r="C12" s="58" t="s">
        <v>147</v>
      </c>
      <c r="D12" s="88" t="s">
        <v>440</v>
      </c>
      <c r="E12" s="88" t="s">
        <v>440</v>
      </c>
      <c r="F12" s="88" t="s">
        <v>440</v>
      </c>
      <c r="G12" s="88" t="s">
        <v>441</v>
      </c>
      <c r="H12" s="101" t="s">
        <v>117</v>
      </c>
      <c r="I12" s="88" t="s">
        <v>542</v>
      </c>
      <c r="J12" s="88">
        <v>14.8</v>
      </c>
    </row>
    <row r="13" spans="1:10" ht="15">
      <c r="A13" s="87" t="s">
        <v>148</v>
      </c>
      <c r="B13" s="100">
        <v>78</v>
      </c>
      <c r="C13" s="58" t="s">
        <v>149</v>
      </c>
      <c r="D13" s="88" t="s">
        <v>440</v>
      </c>
      <c r="E13" s="88" t="s">
        <v>440</v>
      </c>
      <c r="F13" s="88" t="s">
        <v>440</v>
      </c>
      <c r="G13" s="88" t="s">
        <v>441</v>
      </c>
      <c r="H13" s="101" t="s">
        <v>117</v>
      </c>
      <c r="I13" s="88" t="s">
        <v>542</v>
      </c>
      <c r="J13" s="88">
        <v>17</v>
      </c>
    </row>
    <row r="14" spans="1:10" ht="15">
      <c r="A14" s="87" t="s">
        <v>150</v>
      </c>
      <c r="B14" s="100">
        <v>80</v>
      </c>
      <c r="C14" s="58" t="s">
        <v>151</v>
      </c>
      <c r="D14" s="88" t="s">
        <v>440</v>
      </c>
      <c r="E14" s="88" t="s">
        <v>440</v>
      </c>
      <c r="F14" s="88" t="s">
        <v>440</v>
      </c>
      <c r="G14" s="88" t="s">
        <v>441</v>
      </c>
      <c r="H14" s="101" t="s">
        <v>117</v>
      </c>
      <c r="I14" s="88" t="s">
        <v>542</v>
      </c>
      <c r="J14" s="88">
        <v>13.3</v>
      </c>
    </row>
    <row r="15" spans="1:10" ht="15">
      <c r="A15" s="87" t="s">
        <v>152</v>
      </c>
      <c r="B15" s="100">
        <v>81</v>
      </c>
      <c r="C15" s="58" t="s">
        <v>153</v>
      </c>
      <c r="D15" s="88" t="s">
        <v>440</v>
      </c>
      <c r="E15" s="88" t="s">
        <v>440</v>
      </c>
      <c r="F15" s="88" t="s">
        <v>440</v>
      </c>
      <c r="G15" s="88" t="s">
        <v>441</v>
      </c>
      <c r="H15" s="101" t="s">
        <v>538</v>
      </c>
      <c r="I15" s="88" t="s">
        <v>444</v>
      </c>
      <c r="J15" s="88">
        <v>11.5</v>
      </c>
    </row>
    <row r="16" spans="1:10" ht="15">
      <c r="A16" s="87" t="s">
        <v>154</v>
      </c>
      <c r="B16" s="100">
        <v>83</v>
      </c>
      <c r="C16" s="58" t="s">
        <v>155</v>
      </c>
      <c r="D16" s="88" t="s">
        <v>440</v>
      </c>
      <c r="E16" s="88" t="s">
        <v>440</v>
      </c>
      <c r="F16" s="88" t="s">
        <v>440</v>
      </c>
      <c r="G16" s="88" t="s">
        <v>441</v>
      </c>
      <c r="H16" s="101" t="s">
        <v>117</v>
      </c>
      <c r="I16" s="88" t="s">
        <v>542</v>
      </c>
      <c r="J16" s="88">
        <v>14</v>
      </c>
    </row>
    <row r="17" spans="1:10" ht="15">
      <c r="A17" s="87" t="s">
        <v>156</v>
      </c>
      <c r="B17" s="100">
        <v>85</v>
      </c>
      <c r="C17" s="225" t="s">
        <v>91</v>
      </c>
      <c r="D17" s="88" t="s">
        <v>440</v>
      </c>
      <c r="E17" s="88" t="s">
        <v>440</v>
      </c>
      <c r="F17" s="88" t="s">
        <v>440</v>
      </c>
      <c r="G17" s="88" t="s">
        <v>441</v>
      </c>
      <c r="H17" s="101" t="s">
        <v>117</v>
      </c>
      <c r="I17" s="88" t="s">
        <v>542</v>
      </c>
      <c r="J17" s="88">
        <v>16</v>
      </c>
    </row>
    <row r="18" spans="1:10" ht="15">
      <c r="A18" s="87" t="s">
        <v>157</v>
      </c>
      <c r="B18" s="100">
        <v>97</v>
      </c>
      <c r="C18" s="226" t="s">
        <v>90</v>
      </c>
      <c r="D18" s="88" t="s">
        <v>440</v>
      </c>
      <c r="E18" s="88" t="s">
        <v>440</v>
      </c>
      <c r="F18" s="88" t="s">
        <v>440</v>
      </c>
      <c r="G18" s="88" t="s">
        <v>441</v>
      </c>
      <c r="H18" s="101" t="s">
        <v>117</v>
      </c>
      <c r="I18" s="88" t="s">
        <v>542</v>
      </c>
      <c r="J18" s="88">
        <v>16.6</v>
      </c>
    </row>
    <row r="19" spans="1:10" ht="15">
      <c r="A19" s="87" t="s">
        <v>158</v>
      </c>
      <c r="B19" s="100">
        <v>98</v>
      </c>
      <c r="C19" s="58" t="s">
        <v>159</v>
      </c>
      <c r="D19" s="88" t="s">
        <v>440</v>
      </c>
      <c r="E19" s="88" t="s">
        <v>440</v>
      </c>
      <c r="F19" s="88" t="s">
        <v>440</v>
      </c>
      <c r="G19" s="88" t="s">
        <v>441</v>
      </c>
      <c r="H19" s="101" t="s">
        <v>117</v>
      </c>
      <c r="I19" s="88" t="s">
        <v>542</v>
      </c>
      <c r="J19" s="88">
        <v>15</v>
      </c>
    </row>
    <row r="20" spans="1:10" ht="15">
      <c r="A20" s="87" t="s">
        <v>160</v>
      </c>
      <c r="B20" s="100">
        <v>100</v>
      </c>
      <c r="C20" s="58" t="s">
        <v>161</v>
      </c>
      <c r="D20" s="88" t="s">
        <v>440</v>
      </c>
      <c r="E20" s="88" t="s">
        <v>440</v>
      </c>
      <c r="F20" s="88" t="s">
        <v>440</v>
      </c>
      <c r="G20" s="88" t="s">
        <v>441</v>
      </c>
      <c r="H20" s="101" t="s">
        <v>117</v>
      </c>
      <c r="I20" s="88" t="s">
        <v>542</v>
      </c>
      <c r="J20" s="88">
        <v>19.8</v>
      </c>
    </row>
    <row r="21" spans="1:10" ht="15">
      <c r="A21" s="87" t="s">
        <v>162</v>
      </c>
      <c r="B21" s="100">
        <v>101</v>
      </c>
      <c r="C21" s="58" t="s">
        <v>163</v>
      </c>
      <c r="D21" s="88" t="s">
        <v>440</v>
      </c>
      <c r="E21" s="88" t="s">
        <v>440</v>
      </c>
      <c r="F21" s="88" t="s">
        <v>440</v>
      </c>
      <c r="G21" s="88" t="s">
        <v>441</v>
      </c>
      <c r="H21" s="101" t="s">
        <v>117</v>
      </c>
      <c r="I21" s="88" t="s">
        <v>543</v>
      </c>
      <c r="J21" s="88">
        <v>17.2</v>
      </c>
    </row>
    <row r="22" spans="1:10" ht="15">
      <c r="A22" s="87" t="s">
        <v>164</v>
      </c>
      <c r="B22" s="100">
        <v>104</v>
      </c>
      <c r="C22" s="225" t="s">
        <v>89</v>
      </c>
      <c r="D22" s="88" t="s">
        <v>440</v>
      </c>
      <c r="E22" s="88" t="s">
        <v>440</v>
      </c>
      <c r="F22" s="88" t="s">
        <v>440</v>
      </c>
      <c r="G22" s="88" t="s">
        <v>441</v>
      </c>
      <c r="H22" s="101" t="s">
        <v>117</v>
      </c>
      <c r="I22" s="88" t="s">
        <v>444</v>
      </c>
      <c r="J22" s="88">
        <v>12</v>
      </c>
    </row>
    <row r="23" spans="1:10" ht="15">
      <c r="A23" s="87" t="s">
        <v>165</v>
      </c>
      <c r="B23" s="100">
        <v>105</v>
      </c>
      <c r="C23" s="58" t="s">
        <v>166</v>
      </c>
      <c r="D23" s="88" t="s">
        <v>440</v>
      </c>
      <c r="E23" s="88" t="s">
        <v>440</v>
      </c>
      <c r="F23" s="88" t="s">
        <v>440</v>
      </c>
      <c r="G23" s="88" t="s">
        <v>441</v>
      </c>
      <c r="H23" s="101" t="s">
        <v>117</v>
      </c>
      <c r="I23" s="88" t="s">
        <v>448</v>
      </c>
      <c r="J23" s="88">
        <v>15.8</v>
      </c>
    </row>
    <row r="24" spans="1:10" ht="15">
      <c r="A24" s="87" t="s">
        <v>167</v>
      </c>
      <c r="B24" s="100">
        <v>108</v>
      </c>
      <c r="C24" s="58" t="s">
        <v>168</v>
      </c>
      <c r="D24" s="88" t="s">
        <v>440</v>
      </c>
      <c r="E24" s="88" t="s">
        <v>440</v>
      </c>
      <c r="F24" s="88" t="s">
        <v>440</v>
      </c>
      <c r="G24" s="88" t="s">
        <v>441</v>
      </c>
      <c r="H24" s="101" t="s">
        <v>117</v>
      </c>
      <c r="I24" s="88" t="s">
        <v>542</v>
      </c>
      <c r="J24" s="88">
        <v>12.4</v>
      </c>
    </row>
    <row r="25" spans="1:10" ht="15">
      <c r="A25" s="87" t="s">
        <v>169</v>
      </c>
      <c r="B25" s="100">
        <v>109</v>
      </c>
      <c r="C25" s="225" t="s">
        <v>88</v>
      </c>
      <c r="D25" s="88" t="s">
        <v>440</v>
      </c>
      <c r="E25" s="88" t="s">
        <v>440</v>
      </c>
      <c r="F25" s="88" t="s">
        <v>440</v>
      </c>
      <c r="G25" s="88" t="s">
        <v>441</v>
      </c>
      <c r="H25" s="101" t="s">
        <v>117</v>
      </c>
      <c r="I25" s="88" t="s">
        <v>448</v>
      </c>
      <c r="J25" s="88">
        <v>11.7</v>
      </c>
    </row>
    <row r="26" spans="1:10" ht="15">
      <c r="A26" s="87" t="s">
        <v>170</v>
      </c>
      <c r="B26" s="100">
        <v>114</v>
      </c>
      <c r="C26" s="58" t="s">
        <v>171</v>
      </c>
      <c r="D26" s="88" t="s">
        <v>440</v>
      </c>
      <c r="E26" s="88" t="s">
        <v>440</v>
      </c>
      <c r="F26" s="88" t="s">
        <v>440</v>
      </c>
      <c r="G26" s="88" t="s">
        <v>441</v>
      </c>
      <c r="H26" s="101" t="s">
        <v>539</v>
      </c>
      <c r="I26" s="88" t="s">
        <v>542</v>
      </c>
      <c r="J26" s="88">
        <v>21</v>
      </c>
    </row>
    <row r="27" spans="1:10" ht="15">
      <c r="A27" s="87" t="s">
        <v>172</v>
      </c>
      <c r="B27" s="100">
        <v>118</v>
      </c>
      <c r="C27" s="58" t="s">
        <v>87</v>
      </c>
      <c r="D27" s="88" t="s">
        <v>440</v>
      </c>
      <c r="E27" s="88" t="s">
        <v>440</v>
      </c>
      <c r="F27" s="88" t="s">
        <v>440</v>
      </c>
      <c r="G27" s="88" t="s">
        <v>441</v>
      </c>
      <c r="H27" s="101" t="s">
        <v>117</v>
      </c>
      <c r="I27" s="88" t="s">
        <v>543</v>
      </c>
      <c r="J27" s="88">
        <v>22.5</v>
      </c>
    </row>
    <row r="28" spans="1:10" ht="15">
      <c r="A28" s="87" t="s">
        <v>173</v>
      </c>
      <c r="B28" s="100">
        <v>121</v>
      </c>
      <c r="C28" s="58" t="s">
        <v>86</v>
      </c>
      <c r="D28" s="88" t="s">
        <v>440</v>
      </c>
      <c r="E28" s="88" t="s">
        <v>440</v>
      </c>
      <c r="F28" s="88" t="s">
        <v>440</v>
      </c>
      <c r="G28" s="88" t="s">
        <v>443</v>
      </c>
      <c r="H28" s="101" t="s">
        <v>117</v>
      </c>
      <c r="I28" s="88" t="s">
        <v>542</v>
      </c>
      <c r="J28" s="88">
        <v>22.2</v>
      </c>
    </row>
    <row r="29" spans="1:10" ht="15">
      <c r="A29" s="87" t="s">
        <v>174</v>
      </c>
      <c r="B29" s="100">
        <v>122</v>
      </c>
      <c r="C29" s="58" t="s">
        <v>85</v>
      </c>
      <c r="D29" s="88" t="s">
        <v>440</v>
      </c>
      <c r="E29" s="88" t="s">
        <v>440</v>
      </c>
      <c r="F29" s="88" t="s">
        <v>440</v>
      </c>
      <c r="G29" s="88" t="s">
        <v>441</v>
      </c>
      <c r="H29" s="101" t="s">
        <v>117</v>
      </c>
      <c r="I29" s="88" t="s">
        <v>542</v>
      </c>
      <c r="J29" s="88">
        <v>15.5</v>
      </c>
    </row>
    <row r="30" spans="1:10" ht="15">
      <c r="A30" s="87" t="s">
        <v>175</v>
      </c>
      <c r="B30" s="100">
        <v>123</v>
      </c>
      <c r="C30" s="58" t="s">
        <v>176</v>
      </c>
      <c r="D30" s="88" t="s">
        <v>440</v>
      </c>
      <c r="E30" s="88" t="s">
        <v>440</v>
      </c>
      <c r="F30" s="88" t="s">
        <v>440</v>
      </c>
      <c r="G30" s="88" t="s">
        <v>441</v>
      </c>
      <c r="H30" s="101" t="s">
        <v>117</v>
      </c>
      <c r="I30" s="88" t="s">
        <v>542</v>
      </c>
      <c r="J30" s="88">
        <v>15.7</v>
      </c>
    </row>
    <row r="31" spans="1:10" ht="15">
      <c r="A31" s="87" t="s">
        <v>177</v>
      </c>
      <c r="B31" s="100">
        <v>124</v>
      </c>
      <c r="C31" s="58" t="s">
        <v>178</v>
      </c>
      <c r="D31" s="88" t="s">
        <v>440</v>
      </c>
      <c r="E31" s="88" t="s">
        <v>440</v>
      </c>
      <c r="F31" s="88" t="s">
        <v>440</v>
      </c>
      <c r="G31" s="88" t="s">
        <v>441</v>
      </c>
      <c r="H31" s="101" t="s">
        <v>117</v>
      </c>
      <c r="I31" s="88" t="s">
        <v>543</v>
      </c>
      <c r="J31" s="88">
        <v>14.7</v>
      </c>
    </row>
    <row r="32" spans="1:10" ht="15">
      <c r="A32" s="87" t="s">
        <v>179</v>
      </c>
      <c r="B32" s="100">
        <v>127</v>
      </c>
      <c r="C32" s="58" t="s">
        <v>180</v>
      </c>
      <c r="D32" s="88" t="s">
        <v>440</v>
      </c>
      <c r="E32" s="88" t="s">
        <v>440</v>
      </c>
      <c r="F32" s="88" t="s">
        <v>440</v>
      </c>
      <c r="G32" s="88" t="s">
        <v>441</v>
      </c>
      <c r="H32" s="101" t="s">
        <v>117</v>
      </c>
      <c r="I32" s="88" t="s">
        <v>542</v>
      </c>
      <c r="J32" s="88">
        <v>17.2</v>
      </c>
    </row>
    <row r="33" spans="1:10" ht="15">
      <c r="A33" s="87" t="s">
        <v>181</v>
      </c>
      <c r="B33" s="100">
        <v>129</v>
      </c>
      <c r="C33" s="58" t="s">
        <v>182</v>
      </c>
      <c r="D33" s="88" t="s">
        <v>440</v>
      </c>
      <c r="E33" s="88" t="s">
        <v>440</v>
      </c>
      <c r="F33" s="88" t="s">
        <v>440</v>
      </c>
      <c r="G33" s="88" t="s">
        <v>441</v>
      </c>
      <c r="H33" s="101" t="s">
        <v>117</v>
      </c>
      <c r="I33" s="88" t="s">
        <v>542</v>
      </c>
      <c r="J33" s="88">
        <v>16.4</v>
      </c>
    </row>
    <row r="34" spans="1:10" ht="15">
      <c r="A34" s="87" t="s">
        <v>183</v>
      </c>
      <c r="B34" s="100">
        <v>132</v>
      </c>
      <c r="C34" s="58" t="s">
        <v>184</v>
      </c>
      <c r="D34" s="88" t="s">
        <v>440</v>
      </c>
      <c r="E34" s="88" t="s">
        <v>440</v>
      </c>
      <c r="F34" s="88" t="s">
        <v>440</v>
      </c>
      <c r="G34" s="88" t="s">
        <v>441</v>
      </c>
      <c r="H34" s="101" t="s">
        <v>538</v>
      </c>
      <c r="I34" s="88" t="s">
        <v>448</v>
      </c>
      <c r="J34" s="88">
        <v>12.7</v>
      </c>
    </row>
    <row r="35" spans="1:10" ht="15">
      <c r="A35" s="87" t="s">
        <v>185</v>
      </c>
      <c r="B35" s="100">
        <v>138</v>
      </c>
      <c r="C35" s="58" t="s">
        <v>186</v>
      </c>
      <c r="D35" s="88" t="s">
        <v>440</v>
      </c>
      <c r="E35" s="88" t="s">
        <v>440</v>
      </c>
      <c r="F35" s="88" t="s">
        <v>440</v>
      </c>
      <c r="G35" s="88" t="s">
        <v>441</v>
      </c>
      <c r="H35" s="101" t="s">
        <v>117</v>
      </c>
      <c r="I35" s="88" t="s">
        <v>542</v>
      </c>
      <c r="J35" s="88">
        <v>14.5</v>
      </c>
    </row>
    <row r="36" spans="1:10" ht="15">
      <c r="A36" s="87" t="s">
        <v>187</v>
      </c>
      <c r="B36" s="100" t="s">
        <v>188</v>
      </c>
      <c r="C36" s="224" t="s">
        <v>189</v>
      </c>
      <c r="D36" s="88" t="s">
        <v>440</v>
      </c>
      <c r="E36" s="88" t="s">
        <v>440</v>
      </c>
      <c r="F36" s="88" t="s">
        <v>440</v>
      </c>
      <c r="G36" s="88" t="s">
        <v>441</v>
      </c>
      <c r="H36" s="101" t="s">
        <v>117</v>
      </c>
      <c r="I36" s="88" t="s">
        <v>542</v>
      </c>
      <c r="J36" s="88">
        <v>21</v>
      </c>
    </row>
    <row r="37" spans="1:10" ht="15">
      <c r="A37" s="87" t="s">
        <v>190</v>
      </c>
      <c r="B37" s="100">
        <v>148</v>
      </c>
      <c r="C37" s="58" t="s">
        <v>191</v>
      </c>
      <c r="D37" s="88" t="s">
        <v>440</v>
      </c>
      <c r="E37" s="88" t="s">
        <v>440</v>
      </c>
      <c r="F37" s="88" t="s">
        <v>440</v>
      </c>
      <c r="G37" s="88" t="s">
        <v>441</v>
      </c>
      <c r="H37" s="101" t="s">
        <v>117</v>
      </c>
      <c r="I37" s="88" t="s">
        <v>542</v>
      </c>
      <c r="J37" s="88">
        <v>21.5</v>
      </c>
    </row>
    <row r="38" spans="1:10" ht="15">
      <c r="A38" s="87" t="s">
        <v>192</v>
      </c>
      <c r="B38" s="100">
        <v>152</v>
      </c>
      <c r="C38" s="58" t="s">
        <v>193</v>
      </c>
      <c r="D38" s="88" t="s">
        <v>440</v>
      </c>
      <c r="E38" s="88" t="s">
        <v>440</v>
      </c>
      <c r="F38" s="88" t="s">
        <v>440</v>
      </c>
      <c r="G38" s="88" t="s">
        <v>441</v>
      </c>
      <c r="H38" s="101" t="s">
        <v>117</v>
      </c>
      <c r="I38" s="88" t="s">
        <v>542</v>
      </c>
      <c r="J38" s="88">
        <v>18.4</v>
      </c>
    </row>
    <row r="39" spans="1:10" ht="15">
      <c r="A39" s="87" t="s">
        <v>194</v>
      </c>
      <c r="B39" s="100">
        <v>153</v>
      </c>
      <c r="C39" s="58" t="s">
        <v>195</v>
      </c>
      <c r="D39" s="88" t="s">
        <v>440</v>
      </c>
      <c r="E39" s="88" t="s">
        <v>440</v>
      </c>
      <c r="F39" s="88" t="s">
        <v>440</v>
      </c>
      <c r="G39" s="88" t="s">
        <v>441</v>
      </c>
      <c r="H39" s="101" t="s">
        <v>117</v>
      </c>
      <c r="I39" s="88" t="s">
        <v>543</v>
      </c>
      <c r="J39" s="88">
        <v>14.6</v>
      </c>
    </row>
    <row r="40" spans="1:10" ht="15">
      <c r="A40" s="87" t="s">
        <v>196</v>
      </c>
      <c r="B40" s="100">
        <v>154</v>
      </c>
      <c r="C40" s="58" t="s">
        <v>197</v>
      </c>
      <c r="D40" s="88" t="s">
        <v>440</v>
      </c>
      <c r="E40" s="88" t="s">
        <v>440</v>
      </c>
      <c r="F40" s="88" t="s">
        <v>440</v>
      </c>
      <c r="G40" s="88" t="s">
        <v>441</v>
      </c>
      <c r="H40" s="101" t="s">
        <v>117</v>
      </c>
      <c r="I40" s="88" t="s">
        <v>543</v>
      </c>
      <c r="J40" s="88">
        <v>19.3</v>
      </c>
    </row>
    <row r="41" spans="1:10" ht="15">
      <c r="A41" s="87" t="s">
        <v>198</v>
      </c>
      <c r="B41" s="100">
        <v>155</v>
      </c>
      <c r="C41" s="58" t="s">
        <v>199</v>
      </c>
      <c r="D41" s="88" t="s">
        <v>440</v>
      </c>
      <c r="E41" s="88" t="s">
        <v>440</v>
      </c>
      <c r="F41" s="88" t="s">
        <v>440</v>
      </c>
      <c r="G41" s="88" t="s">
        <v>441</v>
      </c>
      <c r="H41" s="101" t="s">
        <v>117</v>
      </c>
      <c r="I41" s="88" t="s">
        <v>543</v>
      </c>
      <c r="J41" s="88">
        <v>18.7</v>
      </c>
    </row>
    <row r="42" spans="1:10" ht="15">
      <c r="A42" s="87" t="s">
        <v>200</v>
      </c>
      <c r="B42" s="100">
        <v>157</v>
      </c>
      <c r="C42" s="58" t="s">
        <v>201</v>
      </c>
      <c r="D42" s="88" t="s">
        <v>440</v>
      </c>
      <c r="E42" s="88" t="s">
        <v>440</v>
      </c>
      <c r="F42" s="88" t="s">
        <v>440</v>
      </c>
      <c r="G42" s="88" t="s">
        <v>441</v>
      </c>
      <c r="H42" s="101" t="s">
        <v>117</v>
      </c>
      <c r="I42" s="88" t="s">
        <v>543</v>
      </c>
      <c r="J42" s="88">
        <v>20.5</v>
      </c>
    </row>
    <row r="43" spans="1:10" ht="15">
      <c r="A43" s="87" t="s">
        <v>202</v>
      </c>
      <c r="B43" s="100">
        <v>159</v>
      </c>
      <c r="C43" s="58" t="s">
        <v>203</v>
      </c>
      <c r="D43" s="88" t="s">
        <v>440</v>
      </c>
      <c r="E43" s="88" t="s">
        <v>440</v>
      </c>
      <c r="F43" s="88" t="s">
        <v>440</v>
      </c>
      <c r="G43" s="88" t="s">
        <v>441</v>
      </c>
      <c r="H43" s="101" t="s">
        <v>117</v>
      </c>
      <c r="I43" s="88" t="s">
        <v>543</v>
      </c>
      <c r="J43" s="88">
        <v>21.8</v>
      </c>
    </row>
    <row r="44" spans="1:10" ht="15">
      <c r="A44" s="87" t="s">
        <v>204</v>
      </c>
      <c r="B44" s="100">
        <v>161</v>
      </c>
      <c r="C44" s="58" t="s">
        <v>205</v>
      </c>
      <c r="D44" s="88" t="s">
        <v>440</v>
      </c>
      <c r="E44" s="88" t="s">
        <v>440</v>
      </c>
      <c r="F44" s="88" t="s">
        <v>440</v>
      </c>
      <c r="G44" s="88" t="s">
        <v>441</v>
      </c>
      <c r="H44" s="101" t="s">
        <v>117</v>
      </c>
      <c r="I44" s="88" t="s">
        <v>543</v>
      </c>
      <c r="J44" s="88">
        <v>19.1</v>
      </c>
    </row>
    <row r="45" spans="1:10" ht="15">
      <c r="A45" s="87" t="s">
        <v>206</v>
      </c>
      <c r="B45" s="100">
        <v>164</v>
      </c>
      <c r="C45" s="58" t="s">
        <v>207</v>
      </c>
      <c r="D45" s="88" t="s">
        <v>440</v>
      </c>
      <c r="E45" s="88" t="s">
        <v>440</v>
      </c>
      <c r="F45" s="88" t="s">
        <v>440</v>
      </c>
      <c r="G45" s="88" t="s">
        <v>441</v>
      </c>
      <c r="H45" s="101" t="s">
        <v>117</v>
      </c>
      <c r="I45" s="88" t="s">
        <v>542</v>
      </c>
      <c r="J45" s="88">
        <v>18.7</v>
      </c>
    </row>
    <row r="46" spans="1:10" ht="15">
      <c r="A46" s="87" t="s">
        <v>208</v>
      </c>
      <c r="B46" s="100">
        <v>167</v>
      </c>
      <c r="C46" s="58" t="s">
        <v>84</v>
      </c>
      <c r="D46" s="88" t="s">
        <v>440</v>
      </c>
      <c r="E46" s="88" t="s">
        <v>440</v>
      </c>
      <c r="F46" s="88" t="s">
        <v>440</v>
      </c>
      <c r="G46" s="88" t="s">
        <v>443</v>
      </c>
      <c r="H46" s="101" t="s">
        <v>117</v>
      </c>
      <c r="I46" s="88" t="s">
        <v>542</v>
      </c>
      <c r="J46" s="88">
        <v>20.1</v>
      </c>
    </row>
    <row r="47" spans="1:10" ht="15">
      <c r="A47" s="87" t="s">
        <v>209</v>
      </c>
      <c r="B47" s="100">
        <v>176</v>
      </c>
      <c r="C47" s="58" t="s">
        <v>83</v>
      </c>
      <c r="D47" s="88" t="s">
        <v>440</v>
      </c>
      <c r="E47" s="88" t="s">
        <v>440</v>
      </c>
      <c r="F47" s="88" t="s">
        <v>440</v>
      </c>
      <c r="G47" s="88" t="s">
        <v>441</v>
      </c>
      <c r="H47" s="101" t="s">
        <v>117</v>
      </c>
      <c r="I47" s="88" t="s">
        <v>542</v>
      </c>
      <c r="J47" s="88">
        <v>23.2</v>
      </c>
    </row>
    <row r="48" spans="1:10" ht="15">
      <c r="A48" s="87" t="s">
        <v>210</v>
      </c>
      <c r="B48" s="100">
        <v>186</v>
      </c>
      <c r="C48" s="58" t="s">
        <v>211</v>
      </c>
      <c r="D48" s="88" t="s">
        <v>440</v>
      </c>
      <c r="E48" s="88" t="s">
        <v>440</v>
      </c>
      <c r="F48" s="88" t="s">
        <v>440</v>
      </c>
      <c r="G48" s="88" t="s">
        <v>441</v>
      </c>
      <c r="H48" s="101" t="s">
        <v>117</v>
      </c>
      <c r="I48" s="88" t="s">
        <v>543</v>
      </c>
      <c r="J48" s="88">
        <v>19.6</v>
      </c>
    </row>
    <row r="49" spans="1:10" ht="15">
      <c r="A49" s="87" t="s">
        <v>212</v>
      </c>
      <c r="B49" s="100">
        <v>187</v>
      </c>
      <c r="C49" s="58" t="s">
        <v>213</v>
      </c>
      <c r="D49" s="88" t="s">
        <v>440</v>
      </c>
      <c r="E49" s="88" t="s">
        <v>440</v>
      </c>
      <c r="F49" s="88" t="s">
        <v>440</v>
      </c>
      <c r="G49" s="88" t="s">
        <v>441</v>
      </c>
      <c r="H49" s="101" t="s">
        <v>117</v>
      </c>
      <c r="I49" s="88" t="s">
        <v>542</v>
      </c>
      <c r="J49" s="88">
        <v>21.6</v>
      </c>
    </row>
    <row r="50" spans="1:10" ht="15">
      <c r="A50" s="87" t="s">
        <v>214</v>
      </c>
      <c r="B50" s="100">
        <v>323</v>
      </c>
      <c r="C50" s="58" t="s">
        <v>82</v>
      </c>
      <c r="D50" s="88" t="s">
        <v>440</v>
      </c>
      <c r="E50" s="88" t="s">
        <v>440</v>
      </c>
      <c r="F50" s="88" t="s">
        <v>440</v>
      </c>
      <c r="G50" s="88" t="s">
        <v>441</v>
      </c>
      <c r="H50" s="101" t="s">
        <v>117</v>
      </c>
      <c r="I50" s="88" t="s">
        <v>542</v>
      </c>
      <c r="J50" s="88">
        <v>23.5</v>
      </c>
    </row>
    <row r="51" spans="1:10" ht="15">
      <c r="A51" s="87" t="s">
        <v>215</v>
      </c>
      <c r="B51" s="100">
        <v>333</v>
      </c>
      <c r="C51" s="58" t="s">
        <v>81</v>
      </c>
      <c r="D51" s="88" t="s">
        <v>440</v>
      </c>
      <c r="E51" s="88" t="s">
        <v>440</v>
      </c>
      <c r="F51" s="88" t="s">
        <v>440</v>
      </c>
      <c r="G51" s="88" t="s">
        <v>441</v>
      </c>
      <c r="H51" s="101" t="s">
        <v>539</v>
      </c>
      <c r="I51" s="88" t="s">
        <v>542</v>
      </c>
      <c r="J51" s="88">
        <v>22</v>
      </c>
    </row>
    <row r="52" spans="1:10" ht="15">
      <c r="A52" s="87" t="s">
        <v>216</v>
      </c>
      <c r="B52" s="100">
        <v>396</v>
      </c>
      <c r="C52" s="58" t="s">
        <v>80</v>
      </c>
      <c r="D52" s="88" t="s">
        <v>440</v>
      </c>
      <c r="E52" s="88" t="s">
        <v>440</v>
      </c>
      <c r="F52" s="88" t="s">
        <v>440</v>
      </c>
      <c r="G52" s="88" t="s">
        <v>441</v>
      </c>
      <c r="H52" s="101" t="s">
        <v>539</v>
      </c>
      <c r="I52" s="88" t="s">
        <v>542</v>
      </c>
      <c r="J52" s="88">
        <v>20.9</v>
      </c>
    </row>
    <row r="53" spans="1:10" ht="15">
      <c r="A53" s="87" t="s">
        <v>217</v>
      </c>
      <c r="B53" s="100">
        <v>437</v>
      </c>
      <c r="C53" s="58" t="s">
        <v>218</v>
      </c>
      <c r="D53" s="88" t="s">
        <v>440</v>
      </c>
      <c r="E53" s="88" t="s">
        <v>440</v>
      </c>
      <c r="F53" s="88" t="s">
        <v>440</v>
      </c>
      <c r="G53" s="88" t="s">
        <v>441</v>
      </c>
      <c r="H53" s="101" t="s">
        <v>117</v>
      </c>
      <c r="I53" s="88" t="s">
        <v>542</v>
      </c>
      <c r="J53" s="88">
        <v>13.5</v>
      </c>
    </row>
    <row r="54" spans="1:10" ht="15">
      <c r="A54" s="87" t="s">
        <v>219</v>
      </c>
      <c r="B54" s="100">
        <v>476</v>
      </c>
      <c r="C54" s="58" t="s">
        <v>79</v>
      </c>
      <c r="D54" s="88" t="s">
        <v>440</v>
      </c>
      <c r="E54" s="88" t="s">
        <v>440</v>
      </c>
      <c r="F54" s="88" t="s">
        <v>440</v>
      </c>
      <c r="G54" s="88" t="s">
        <v>441</v>
      </c>
      <c r="H54" s="101" t="s">
        <v>117</v>
      </c>
      <c r="I54" s="88" t="s">
        <v>542</v>
      </c>
      <c r="J54" s="88">
        <v>21.4</v>
      </c>
    </row>
    <row r="55" spans="1:10" ht="15">
      <c r="A55" s="87" t="s">
        <v>220</v>
      </c>
      <c r="B55" s="100">
        <v>477</v>
      </c>
      <c r="C55" s="58" t="s">
        <v>78</v>
      </c>
      <c r="D55" s="88" t="s">
        <v>440</v>
      </c>
      <c r="E55" s="88" t="s">
        <v>440</v>
      </c>
      <c r="F55" s="88" t="s">
        <v>440</v>
      </c>
      <c r="G55" s="88" t="s">
        <v>441</v>
      </c>
      <c r="H55" s="101" t="s">
        <v>117</v>
      </c>
      <c r="I55" s="88" t="s">
        <v>543</v>
      </c>
      <c r="J55" s="88">
        <v>15.6</v>
      </c>
    </row>
    <row r="56" spans="1:10" ht="15">
      <c r="A56" s="87" t="s">
        <v>221</v>
      </c>
      <c r="B56" s="100">
        <v>481</v>
      </c>
      <c r="C56" s="58" t="s">
        <v>77</v>
      </c>
      <c r="D56" s="88" t="s">
        <v>440</v>
      </c>
      <c r="E56" s="88" t="s">
        <v>440</v>
      </c>
      <c r="F56" s="88" t="s">
        <v>440</v>
      </c>
      <c r="G56" s="88" t="s">
        <v>441</v>
      </c>
      <c r="H56" s="101" t="s">
        <v>117</v>
      </c>
      <c r="I56" s="88" t="s">
        <v>542</v>
      </c>
      <c r="J56" s="88">
        <v>18</v>
      </c>
    </row>
    <row r="57" spans="1:10" ht="15">
      <c r="A57" s="87" t="s">
        <v>222</v>
      </c>
      <c r="B57" s="100">
        <v>500</v>
      </c>
      <c r="C57" s="58" t="s">
        <v>76</v>
      </c>
      <c r="D57" s="88" t="s">
        <v>440</v>
      </c>
      <c r="E57" s="88" t="s">
        <v>440</v>
      </c>
      <c r="F57" s="88" t="s">
        <v>440</v>
      </c>
      <c r="G57" s="88" t="s">
        <v>441</v>
      </c>
      <c r="H57" s="101" t="s">
        <v>117</v>
      </c>
      <c r="I57" s="88" t="s">
        <v>543</v>
      </c>
      <c r="J57" s="88">
        <v>22.5</v>
      </c>
    </row>
    <row r="58" spans="1:10" ht="15">
      <c r="A58" s="87" t="s">
        <v>223</v>
      </c>
      <c r="B58" s="100">
        <v>501</v>
      </c>
      <c r="C58" s="58" t="s">
        <v>75</v>
      </c>
      <c r="D58" s="88" t="s">
        <v>440</v>
      </c>
      <c r="E58" s="88" t="s">
        <v>440</v>
      </c>
      <c r="F58" s="88" t="s">
        <v>440</v>
      </c>
      <c r="G58" s="88" t="s">
        <v>443</v>
      </c>
      <c r="H58" s="101" t="s">
        <v>117</v>
      </c>
      <c r="I58" s="88" t="s">
        <v>542</v>
      </c>
      <c r="J58" s="88">
        <v>17.7</v>
      </c>
    </row>
    <row r="59" spans="1:10" ht="15">
      <c r="A59" s="87" t="s">
        <v>224</v>
      </c>
      <c r="B59" s="100">
        <v>502</v>
      </c>
      <c r="C59" s="58" t="s">
        <v>74</v>
      </c>
      <c r="D59" s="88" t="s">
        <v>440</v>
      </c>
      <c r="E59" s="88" t="s">
        <v>440</v>
      </c>
      <c r="F59" s="88" t="s">
        <v>440</v>
      </c>
      <c r="G59" s="88" t="s">
        <v>441</v>
      </c>
      <c r="H59" s="101" t="s">
        <v>117</v>
      </c>
      <c r="I59" s="88" t="s">
        <v>542</v>
      </c>
      <c r="J59" s="88">
        <v>24.3</v>
      </c>
    </row>
    <row r="60" spans="1:10" ht="15">
      <c r="A60" s="87" t="s">
        <v>225</v>
      </c>
      <c r="B60" s="100">
        <v>505</v>
      </c>
      <c r="C60" s="58" t="s">
        <v>226</v>
      </c>
      <c r="D60" s="88" t="s">
        <v>440</v>
      </c>
      <c r="E60" s="88" t="s">
        <v>440</v>
      </c>
      <c r="F60" s="88" t="s">
        <v>440</v>
      </c>
      <c r="G60" s="88" t="s">
        <v>443</v>
      </c>
      <c r="H60" s="101" t="s">
        <v>117</v>
      </c>
      <c r="I60" s="88" t="s">
        <v>542</v>
      </c>
      <c r="J60" s="88">
        <v>18</v>
      </c>
    </row>
    <row r="61" spans="1:10" ht="15">
      <c r="A61" s="87" t="s">
        <v>227</v>
      </c>
      <c r="B61" s="100">
        <v>509</v>
      </c>
      <c r="C61" s="58" t="s">
        <v>228</v>
      </c>
      <c r="D61" s="88" t="s">
        <v>440</v>
      </c>
      <c r="E61" s="88" t="s">
        <v>440</v>
      </c>
      <c r="F61" s="88" t="s">
        <v>440</v>
      </c>
      <c r="G61" s="88" t="s">
        <v>443</v>
      </c>
      <c r="H61" s="101" t="s">
        <v>117</v>
      </c>
      <c r="I61" s="88" t="s">
        <v>542</v>
      </c>
      <c r="J61" s="88">
        <v>21.4</v>
      </c>
    </row>
    <row r="62" spans="1:10" ht="15">
      <c r="A62" s="87" t="s">
        <v>229</v>
      </c>
      <c r="B62" s="100">
        <v>512</v>
      </c>
      <c r="C62" s="58" t="s">
        <v>73</v>
      </c>
      <c r="D62" s="88" t="s">
        <v>440</v>
      </c>
      <c r="E62" s="88" t="s">
        <v>440</v>
      </c>
      <c r="F62" s="88" t="s">
        <v>440</v>
      </c>
      <c r="G62" s="88" t="s">
        <v>441</v>
      </c>
      <c r="H62" s="101" t="s">
        <v>117</v>
      </c>
      <c r="I62" s="88" t="s">
        <v>542</v>
      </c>
      <c r="J62" s="88">
        <v>14.6</v>
      </c>
    </row>
    <row r="63" spans="1:10" ht="15">
      <c r="A63" s="87" t="s">
        <v>230</v>
      </c>
      <c r="B63" s="100">
        <v>517</v>
      </c>
      <c r="C63" s="58" t="s">
        <v>231</v>
      </c>
      <c r="D63" s="88" t="s">
        <v>440</v>
      </c>
      <c r="E63" s="88" t="s">
        <v>440</v>
      </c>
      <c r="F63" s="88" t="s">
        <v>440</v>
      </c>
      <c r="G63" s="88" t="s">
        <v>441</v>
      </c>
      <c r="H63" s="101" t="s">
        <v>117</v>
      </c>
      <c r="I63" s="88" t="s">
        <v>448</v>
      </c>
      <c r="J63" s="88">
        <v>11.6</v>
      </c>
    </row>
    <row r="64" spans="1:10" ht="15">
      <c r="A64" s="87" t="s">
        <v>232</v>
      </c>
      <c r="B64" s="100">
        <v>518</v>
      </c>
      <c r="C64" s="58" t="s">
        <v>72</v>
      </c>
      <c r="D64" s="88" t="s">
        <v>440</v>
      </c>
      <c r="E64" s="88" t="s">
        <v>440</v>
      </c>
      <c r="F64" s="88" t="s">
        <v>440</v>
      </c>
      <c r="G64" s="88" t="s">
        <v>441</v>
      </c>
      <c r="H64" s="101" t="s">
        <v>117</v>
      </c>
      <c r="I64" s="88" t="s">
        <v>448</v>
      </c>
      <c r="J64" s="88">
        <v>18.9</v>
      </c>
    </row>
    <row r="65" spans="1:10" ht="15">
      <c r="A65" s="87" t="s">
        <v>233</v>
      </c>
      <c r="B65" s="100">
        <v>519</v>
      </c>
      <c r="C65" s="58" t="s">
        <v>71</v>
      </c>
      <c r="D65" s="88" t="s">
        <v>440</v>
      </c>
      <c r="E65" s="88" t="s">
        <v>440</v>
      </c>
      <c r="F65" s="88" t="s">
        <v>440</v>
      </c>
      <c r="G65" s="88" t="s">
        <v>441</v>
      </c>
      <c r="H65" s="101" t="s">
        <v>117</v>
      </c>
      <c r="I65" s="88" t="s">
        <v>542</v>
      </c>
      <c r="J65" s="88">
        <v>15.3</v>
      </c>
    </row>
    <row r="66" spans="1:10" ht="15">
      <c r="A66" s="87" t="s">
        <v>234</v>
      </c>
      <c r="B66" s="100">
        <v>520</v>
      </c>
      <c r="C66" s="58" t="s">
        <v>70</v>
      </c>
      <c r="D66" s="88" t="s">
        <v>440</v>
      </c>
      <c r="E66" s="88" t="s">
        <v>440</v>
      </c>
      <c r="F66" s="88" t="s">
        <v>440</v>
      </c>
      <c r="G66" s="88" t="s">
        <v>441</v>
      </c>
      <c r="H66" s="101" t="s">
        <v>117</v>
      </c>
      <c r="I66" s="88" t="s">
        <v>542</v>
      </c>
      <c r="J66" s="88">
        <v>18.3</v>
      </c>
    </row>
    <row r="67" spans="1:10" ht="15">
      <c r="A67" s="87" t="s">
        <v>235</v>
      </c>
      <c r="B67" s="100">
        <v>521</v>
      </c>
      <c r="C67" s="58" t="s">
        <v>236</v>
      </c>
      <c r="D67" s="88" t="s">
        <v>440</v>
      </c>
      <c r="E67" s="88" t="s">
        <v>440</v>
      </c>
      <c r="F67" s="88" t="s">
        <v>440</v>
      </c>
      <c r="G67" s="88" t="s">
        <v>441</v>
      </c>
      <c r="H67" s="101" t="s">
        <v>117</v>
      </c>
      <c r="I67" s="88" t="s">
        <v>542</v>
      </c>
      <c r="J67" s="88">
        <v>15.4</v>
      </c>
    </row>
    <row r="68" spans="1:10" ht="15">
      <c r="A68" s="87" t="s">
        <v>237</v>
      </c>
      <c r="B68" s="100">
        <v>523</v>
      </c>
      <c r="C68" s="58" t="s">
        <v>69</v>
      </c>
      <c r="D68" s="88" t="s">
        <v>440</v>
      </c>
      <c r="E68" s="88" t="s">
        <v>440</v>
      </c>
      <c r="F68" s="88" t="s">
        <v>440</v>
      </c>
      <c r="G68" s="88" t="s">
        <v>441</v>
      </c>
      <c r="H68" s="101" t="s">
        <v>538</v>
      </c>
      <c r="I68" s="88" t="s">
        <v>542</v>
      </c>
      <c r="J68" s="88">
        <v>11.1</v>
      </c>
    </row>
    <row r="69" spans="1:10" ht="15">
      <c r="A69" s="87" t="s">
        <v>238</v>
      </c>
      <c r="B69" s="100">
        <v>524</v>
      </c>
      <c r="C69" s="58" t="s">
        <v>68</v>
      </c>
      <c r="D69" s="88" t="s">
        <v>440</v>
      </c>
      <c r="E69" s="88" t="s">
        <v>440</v>
      </c>
      <c r="F69" s="88" t="s">
        <v>440</v>
      </c>
      <c r="G69" s="88" t="s">
        <v>441</v>
      </c>
      <c r="H69" s="101" t="s">
        <v>538</v>
      </c>
      <c r="I69" s="88" t="s">
        <v>542</v>
      </c>
      <c r="J69" s="88">
        <v>14</v>
      </c>
    </row>
    <row r="70" spans="1:10" ht="15">
      <c r="A70" s="87" t="s">
        <v>239</v>
      </c>
      <c r="B70" s="100">
        <v>527</v>
      </c>
      <c r="C70" s="58" t="s">
        <v>67</v>
      </c>
      <c r="D70" s="88" t="s">
        <v>440</v>
      </c>
      <c r="E70" s="88" t="s">
        <v>440</v>
      </c>
      <c r="F70" s="88" t="s">
        <v>440</v>
      </c>
      <c r="G70" s="88" t="s">
        <v>441</v>
      </c>
      <c r="H70" s="101" t="s">
        <v>117</v>
      </c>
      <c r="I70" s="88" t="s">
        <v>542</v>
      </c>
      <c r="J70" s="88">
        <v>17.1</v>
      </c>
    </row>
    <row r="71" spans="1:10" ht="15">
      <c r="A71" s="87" t="s">
        <v>240</v>
      </c>
      <c r="B71" s="100">
        <v>529</v>
      </c>
      <c r="C71" s="58" t="s">
        <v>241</v>
      </c>
      <c r="D71" s="88" t="s">
        <v>440</v>
      </c>
      <c r="E71" s="88" t="s">
        <v>440</v>
      </c>
      <c r="F71" s="88" t="s">
        <v>440</v>
      </c>
      <c r="G71" s="88" t="s">
        <v>441</v>
      </c>
      <c r="H71" s="101" t="s">
        <v>117</v>
      </c>
      <c r="I71" s="88" t="s">
        <v>542</v>
      </c>
      <c r="J71" s="88">
        <v>23.3</v>
      </c>
    </row>
    <row r="72" spans="1:10" ht="15">
      <c r="A72" s="87" t="s">
        <v>242</v>
      </c>
      <c r="B72" s="100">
        <v>534</v>
      </c>
      <c r="C72" s="58" t="s">
        <v>66</v>
      </c>
      <c r="D72" s="88" t="s">
        <v>440</v>
      </c>
      <c r="E72" s="88" t="s">
        <v>440</v>
      </c>
      <c r="F72" s="88" t="s">
        <v>440</v>
      </c>
      <c r="G72" s="88" t="s">
        <v>443</v>
      </c>
      <c r="H72" s="101" t="s">
        <v>117</v>
      </c>
      <c r="I72" s="88" t="s">
        <v>542</v>
      </c>
      <c r="J72" s="88">
        <v>17.3</v>
      </c>
    </row>
    <row r="73" spans="1:10" ht="15">
      <c r="A73" s="87" t="s">
        <v>243</v>
      </c>
      <c r="B73" s="100">
        <v>535</v>
      </c>
      <c r="C73" s="58" t="s">
        <v>244</v>
      </c>
      <c r="D73" s="88" t="s">
        <v>440</v>
      </c>
      <c r="E73" s="88" t="s">
        <v>440</v>
      </c>
      <c r="F73" s="88" t="s">
        <v>440</v>
      </c>
      <c r="G73" s="88" t="s">
        <v>441</v>
      </c>
      <c r="H73" s="101" t="s">
        <v>538</v>
      </c>
      <c r="I73" s="88" t="s">
        <v>542</v>
      </c>
      <c r="J73" s="88">
        <v>13.3</v>
      </c>
    </row>
    <row r="74" spans="1:10" ht="15">
      <c r="A74" s="87" t="s">
        <v>245</v>
      </c>
      <c r="B74" s="100">
        <v>539</v>
      </c>
      <c r="C74" s="58" t="s">
        <v>65</v>
      </c>
      <c r="D74" s="88" t="s">
        <v>440</v>
      </c>
      <c r="E74" s="88" t="s">
        <v>440</v>
      </c>
      <c r="F74" s="88" t="s">
        <v>440</v>
      </c>
      <c r="G74" s="88" t="s">
        <v>441</v>
      </c>
      <c r="H74" s="101" t="s">
        <v>117</v>
      </c>
      <c r="I74" s="88" t="s">
        <v>542</v>
      </c>
      <c r="J74" s="88">
        <v>16.5</v>
      </c>
    </row>
    <row r="75" spans="1:10" ht="15">
      <c r="A75" s="87" t="s">
        <v>246</v>
      </c>
      <c r="B75" s="100">
        <v>540</v>
      </c>
      <c r="C75" s="225" t="s">
        <v>64</v>
      </c>
      <c r="D75" s="88" t="s">
        <v>440</v>
      </c>
      <c r="E75" s="88" t="s">
        <v>440</v>
      </c>
      <c r="F75" s="88" t="s">
        <v>440</v>
      </c>
      <c r="G75" s="88" t="s">
        <v>443</v>
      </c>
      <c r="H75" s="101" t="s">
        <v>538</v>
      </c>
      <c r="I75" s="88" t="s">
        <v>542</v>
      </c>
      <c r="J75" s="88">
        <v>14</v>
      </c>
    </row>
    <row r="76" spans="1:10" ht="15">
      <c r="A76" s="87" t="s">
        <v>247</v>
      </c>
      <c r="B76" s="100">
        <v>547</v>
      </c>
      <c r="C76" s="58" t="s">
        <v>63</v>
      </c>
      <c r="D76" s="88" t="s">
        <v>440</v>
      </c>
      <c r="E76" s="88" t="s">
        <v>440</v>
      </c>
      <c r="F76" s="88" t="s">
        <v>440</v>
      </c>
      <c r="G76" s="88" t="s">
        <v>441</v>
      </c>
      <c r="H76" s="101" t="s">
        <v>117</v>
      </c>
      <c r="I76" s="88" t="s">
        <v>542</v>
      </c>
      <c r="J76" s="88">
        <v>17.9</v>
      </c>
    </row>
    <row r="77" spans="1:10" ht="15">
      <c r="A77" s="87" t="s">
        <v>248</v>
      </c>
      <c r="B77" s="100">
        <v>549</v>
      </c>
      <c r="C77" s="58" t="s">
        <v>249</v>
      </c>
      <c r="D77" s="88" t="s">
        <v>440</v>
      </c>
      <c r="E77" s="88" t="s">
        <v>440</v>
      </c>
      <c r="F77" s="88" t="s">
        <v>440</v>
      </c>
      <c r="G77" s="88" t="s">
        <v>441</v>
      </c>
      <c r="H77" s="101" t="s">
        <v>538</v>
      </c>
      <c r="I77" s="88" t="s">
        <v>542</v>
      </c>
      <c r="J77" s="88">
        <v>16</v>
      </c>
    </row>
    <row r="78" spans="1:10" ht="15">
      <c r="A78" s="87" t="s">
        <v>250</v>
      </c>
      <c r="B78" s="100">
        <v>550</v>
      </c>
      <c r="C78" s="58" t="s">
        <v>251</v>
      </c>
      <c r="D78" s="88" t="s">
        <v>440</v>
      </c>
      <c r="E78" s="88" t="s">
        <v>440</v>
      </c>
      <c r="F78" s="88" t="s">
        <v>440</v>
      </c>
      <c r="G78" s="88" t="s">
        <v>441</v>
      </c>
      <c r="H78" s="101" t="s">
        <v>538</v>
      </c>
      <c r="I78" s="88" t="s">
        <v>542</v>
      </c>
      <c r="J78" s="88">
        <v>13.6</v>
      </c>
    </row>
    <row r="79" spans="1:10" ht="15">
      <c r="A79" s="87" t="s">
        <v>252</v>
      </c>
      <c r="B79" s="100">
        <v>553</v>
      </c>
      <c r="C79" s="58" t="s">
        <v>62</v>
      </c>
      <c r="D79" s="88" t="s">
        <v>440</v>
      </c>
      <c r="E79" s="88" t="s">
        <v>440</v>
      </c>
      <c r="F79" s="88" t="s">
        <v>440</v>
      </c>
      <c r="G79" s="88" t="s">
        <v>441</v>
      </c>
      <c r="H79" s="101" t="s">
        <v>117</v>
      </c>
      <c r="I79" s="88" t="s">
        <v>542</v>
      </c>
      <c r="J79" s="88">
        <v>13.5</v>
      </c>
    </row>
    <row r="80" spans="1:10" ht="15">
      <c r="A80" s="87" t="s">
        <v>253</v>
      </c>
      <c r="B80" s="100">
        <v>556</v>
      </c>
      <c r="C80" s="58" t="s">
        <v>254</v>
      </c>
      <c r="D80" s="88" t="s">
        <v>440</v>
      </c>
      <c r="E80" s="88" t="s">
        <v>440</v>
      </c>
      <c r="F80" s="88" t="s">
        <v>440</v>
      </c>
      <c r="G80" s="88" t="s">
        <v>443</v>
      </c>
      <c r="H80" s="101" t="s">
        <v>538</v>
      </c>
      <c r="I80" s="88" t="s">
        <v>542</v>
      </c>
      <c r="J80" s="88">
        <v>15.1</v>
      </c>
    </row>
    <row r="81" spans="1:10" ht="15">
      <c r="A81" s="87" t="s">
        <v>255</v>
      </c>
      <c r="B81" s="100">
        <v>577</v>
      </c>
      <c r="C81" s="58" t="s">
        <v>256</v>
      </c>
      <c r="D81" s="88" t="s">
        <v>440</v>
      </c>
      <c r="E81" s="88" t="s">
        <v>440</v>
      </c>
      <c r="F81" s="88" t="s">
        <v>440</v>
      </c>
      <c r="G81" s="88" t="s">
        <v>441</v>
      </c>
      <c r="H81" s="101" t="s">
        <v>117</v>
      </c>
      <c r="I81" s="88" t="s">
        <v>542</v>
      </c>
      <c r="J81" s="88">
        <v>17.2</v>
      </c>
    </row>
    <row r="82" spans="1:10" ht="15">
      <c r="A82" s="87" t="s">
        <v>257</v>
      </c>
      <c r="B82" s="100">
        <v>597</v>
      </c>
      <c r="C82" s="58" t="s">
        <v>61</v>
      </c>
      <c r="D82" s="88" t="s">
        <v>440</v>
      </c>
      <c r="E82" s="88" t="s">
        <v>440</v>
      </c>
      <c r="F82" s="88" t="s">
        <v>440</v>
      </c>
      <c r="G82" s="88" t="s">
        <v>441</v>
      </c>
      <c r="H82" s="101" t="s">
        <v>538</v>
      </c>
      <c r="I82" s="88" t="s">
        <v>448</v>
      </c>
      <c r="J82" s="88">
        <v>11.8</v>
      </c>
    </row>
    <row r="83" spans="1:10" ht="15">
      <c r="A83" s="87" t="s">
        <v>258</v>
      </c>
      <c r="B83" s="100" t="s">
        <v>188</v>
      </c>
      <c r="C83" s="224" t="s">
        <v>189</v>
      </c>
      <c r="D83" s="88" t="s">
        <v>440</v>
      </c>
      <c r="E83" s="88" t="s">
        <v>440</v>
      </c>
      <c r="F83" s="88" t="s">
        <v>440</v>
      </c>
      <c r="G83" s="88" t="s">
        <v>441</v>
      </c>
      <c r="H83" s="101" t="s">
        <v>117</v>
      </c>
      <c r="I83" s="88" t="s">
        <v>542</v>
      </c>
      <c r="J83" s="88">
        <v>17.1</v>
      </c>
    </row>
    <row r="84" spans="1:10" ht="15">
      <c r="A84" s="87" t="s">
        <v>259</v>
      </c>
      <c r="B84" s="100">
        <v>667</v>
      </c>
      <c r="C84" s="58" t="s">
        <v>60</v>
      </c>
      <c r="D84" s="88" t="s">
        <v>440</v>
      </c>
      <c r="E84" s="88" t="s">
        <v>440</v>
      </c>
      <c r="F84" s="88" t="s">
        <v>440</v>
      </c>
      <c r="G84" s="88" t="s">
        <v>441</v>
      </c>
      <c r="H84" s="101" t="s">
        <v>117</v>
      </c>
      <c r="I84" s="88" t="s">
        <v>543</v>
      </c>
      <c r="J84" s="88">
        <v>22</v>
      </c>
    </row>
    <row r="85" spans="1:10" ht="15">
      <c r="A85" s="87" t="s">
        <v>260</v>
      </c>
      <c r="B85" s="100">
        <v>669</v>
      </c>
      <c r="C85" s="58" t="s">
        <v>59</v>
      </c>
      <c r="D85" s="88" t="s">
        <v>440</v>
      </c>
      <c r="E85" s="88" t="s">
        <v>440</v>
      </c>
      <c r="F85" s="88" t="s">
        <v>440</v>
      </c>
      <c r="G85" s="88" t="s">
        <v>443</v>
      </c>
      <c r="H85" s="101" t="s">
        <v>117</v>
      </c>
      <c r="I85" s="88" t="s">
        <v>542</v>
      </c>
      <c r="J85" s="88">
        <v>19.4</v>
      </c>
    </row>
    <row r="86" spans="1:10" ht="15">
      <c r="A86" s="87" t="s">
        <v>261</v>
      </c>
      <c r="B86" s="100">
        <v>670</v>
      </c>
      <c r="C86" s="58" t="s">
        <v>58</v>
      </c>
      <c r="D86" s="88" t="s">
        <v>440</v>
      </c>
      <c r="E86" s="88" t="s">
        <v>440</v>
      </c>
      <c r="F86" s="88" t="s">
        <v>440</v>
      </c>
      <c r="G86" s="88" t="s">
        <v>441</v>
      </c>
      <c r="H86" s="101" t="s">
        <v>117</v>
      </c>
      <c r="I86" s="88" t="s">
        <v>542</v>
      </c>
      <c r="J86" s="88">
        <v>17.3</v>
      </c>
    </row>
    <row r="87" spans="1:10" ht="15">
      <c r="A87" s="87" t="s">
        <v>262</v>
      </c>
      <c r="B87" s="100">
        <v>674</v>
      </c>
      <c r="C87" s="58" t="s">
        <v>57</v>
      </c>
      <c r="D87" s="88" t="s">
        <v>440</v>
      </c>
      <c r="E87" s="88" t="s">
        <v>440</v>
      </c>
      <c r="F87" s="88" t="s">
        <v>440</v>
      </c>
      <c r="G87" s="88" t="s">
        <v>441</v>
      </c>
      <c r="H87" s="101" t="s">
        <v>117</v>
      </c>
      <c r="I87" s="88" t="s">
        <v>542</v>
      </c>
      <c r="J87" s="88">
        <v>18.7</v>
      </c>
    </row>
    <row r="88" spans="1:10" ht="15">
      <c r="A88" s="87" t="s">
        <v>263</v>
      </c>
      <c r="B88" s="100" t="s">
        <v>188</v>
      </c>
      <c r="C88" s="224" t="s">
        <v>189</v>
      </c>
      <c r="D88" s="88" t="s">
        <v>440</v>
      </c>
      <c r="E88" s="88" t="s">
        <v>440</v>
      </c>
      <c r="F88" s="88" t="s">
        <v>440</v>
      </c>
      <c r="G88" s="88" t="s">
        <v>441</v>
      </c>
      <c r="H88" s="101" t="s">
        <v>117</v>
      </c>
      <c r="I88" s="88" t="s">
        <v>542</v>
      </c>
      <c r="J88" s="88">
        <v>16.3</v>
      </c>
    </row>
    <row r="89" spans="1:10" ht="15">
      <c r="A89" s="87" t="s">
        <v>264</v>
      </c>
      <c r="B89" s="100">
        <v>737</v>
      </c>
      <c r="C89" s="58" t="s">
        <v>265</v>
      </c>
      <c r="D89" s="88" t="s">
        <v>440</v>
      </c>
      <c r="E89" s="88" t="s">
        <v>440</v>
      </c>
      <c r="F89" s="88" t="s">
        <v>440</v>
      </c>
      <c r="G89" s="88" t="s">
        <v>441</v>
      </c>
      <c r="H89" s="101" t="s">
        <v>117</v>
      </c>
      <c r="I89" s="88" t="s">
        <v>543</v>
      </c>
      <c r="J89" s="88">
        <v>16</v>
      </c>
    </row>
    <row r="90" spans="1:10" ht="15">
      <c r="A90" s="87" t="s">
        <v>266</v>
      </c>
      <c r="B90" s="100">
        <v>782</v>
      </c>
      <c r="C90" s="58" t="s">
        <v>267</v>
      </c>
      <c r="D90" s="88" t="s">
        <v>440</v>
      </c>
      <c r="E90" s="88" t="s">
        <v>440</v>
      </c>
      <c r="F90" s="88" t="s">
        <v>440</v>
      </c>
      <c r="G90" s="88" t="s">
        <v>441</v>
      </c>
      <c r="H90" s="101" t="s">
        <v>117</v>
      </c>
      <c r="I90" s="88" t="s">
        <v>543</v>
      </c>
      <c r="J90" s="88">
        <v>14.4</v>
      </c>
    </row>
    <row r="91" spans="1:10" ht="15">
      <c r="A91" s="87" t="s">
        <v>268</v>
      </c>
      <c r="B91" s="100">
        <v>808</v>
      </c>
      <c r="C91" s="58" t="s">
        <v>269</v>
      </c>
      <c r="D91" s="88" t="s">
        <v>440</v>
      </c>
      <c r="E91" s="88" t="s">
        <v>440</v>
      </c>
      <c r="F91" s="88" t="s">
        <v>440</v>
      </c>
      <c r="G91" s="88" t="s">
        <v>441</v>
      </c>
      <c r="H91" s="101" t="s">
        <v>117</v>
      </c>
      <c r="I91" s="88" t="s">
        <v>543</v>
      </c>
      <c r="J91" s="88">
        <v>17.4</v>
      </c>
    </row>
    <row r="92" spans="1:10" ht="15">
      <c r="A92" s="87" t="s">
        <v>270</v>
      </c>
      <c r="B92" s="100">
        <v>824</v>
      </c>
      <c r="C92" s="58" t="s">
        <v>271</v>
      </c>
      <c r="D92" s="88" t="s">
        <v>440</v>
      </c>
      <c r="E92" s="88" t="s">
        <v>440</v>
      </c>
      <c r="F92" s="88" t="s">
        <v>440</v>
      </c>
      <c r="G92" s="88" t="s">
        <v>441</v>
      </c>
      <c r="H92" s="101" t="s">
        <v>117</v>
      </c>
      <c r="I92" s="88" t="s">
        <v>542</v>
      </c>
      <c r="J92" s="88">
        <v>17.9</v>
      </c>
    </row>
    <row r="93" spans="1:10" ht="15">
      <c r="A93" s="87" t="s">
        <v>272</v>
      </c>
      <c r="B93" s="100">
        <v>826</v>
      </c>
      <c r="C93" s="58" t="s">
        <v>56</v>
      </c>
      <c r="D93" s="88" t="s">
        <v>440</v>
      </c>
      <c r="E93" s="88" t="s">
        <v>440</v>
      </c>
      <c r="F93" s="88" t="s">
        <v>440</v>
      </c>
      <c r="G93" s="88" t="s">
        <v>441</v>
      </c>
      <c r="H93" s="101" t="s">
        <v>117</v>
      </c>
      <c r="I93" s="88" t="s">
        <v>542</v>
      </c>
      <c r="J93" s="88">
        <v>18.4</v>
      </c>
    </row>
    <row r="94" spans="1:10" ht="15">
      <c r="A94" s="87" t="s">
        <v>273</v>
      </c>
      <c r="B94" s="100">
        <v>828</v>
      </c>
      <c r="C94" s="58" t="s">
        <v>274</v>
      </c>
      <c r="D94" s="88" t="s">
        <v>440</v>
      </c>
      <c r="E94" s="88" t="s">
        <v>440</v>
      </c>
      <c r="F94" s="88" t="s">
        <v>440</v>
      </c>
      <c r="G94" s="88" t="s">
        <v>441</v>
      </c>
      <c r="H94" s="101" t="s">
        <v>117</v>
      </c>
      <c r="I94" s="88" t="s">
        <v>543</v>
      </c>
      <c r="J94" s="88">
        <v>20.2</v>
      </c>
    </row>
    <row r="95" spans="1:10" ht="15">
      <c r="A95" s="87" t="s">
        <v>275</v>
      </c>
      <c r="B95" s="100">
        <v>837</v>
      </c>
      <c r="C95" s="58" t="s">
        <v>276</v>
      </c>
      <c r="D95" s="88" t="s">
        <v>440</v>
      </c>
      <c r="E95" s="88" t="s">
        <v>440</v>
      </c>
      <c r="F95" s="88" t="s">
        <v>440</v>
      </c>
      <c r="G95" s="88" t="s">
        <v>441</v>
      </c>
      <c r="H95" s="101" t="s">
        <v>117</v>
      </c>
      <c r="I95" s="88" t="s">
        <v>543</v>
      </c>
      <c r="J95" s="88">
        <v>18.8</v>
      </c>
    </row>
    <row r="96" spans="1:10" ht="15">
      <c r="A96" s="87" t="s">
        <v>277</v>
      </c>
      <c r="B96" s="100">
        <v>887</v>
      </c>
      <c r="C96" s="58" t="s">
        <v>278</v>
      </c>
      <c r="D96" s="88" t="s">
        <v>440</v>
      </c>
      <c r="E96" s="88" t="s">
        <v>440</v>
      </c>
      <c r="F96" s="88" t="s">
        <v>440</v>
      </c>
      <c r="G96" s="88" t="s">
        <v>441</v>
      </c>
      <c r="H96" s="101" t="s">
        <v>117</v>
      </c>
      <c r="I96" s="88" t="s">
        <v>542</v>
      </c>
      <c r="J96" s="88">
        <v>18.2</v>
      </c>
    </row>
    <row r="97" spans="1:10" ht="15">
      <c r="A97" s="87" t="s">
        <v>279</v>
      </c>
      <c r="B97" s="100">
        <v>900</v>
      </c>
      <c r="C97" s="58" t="s">
        <v>280</v>
      </c>
      <c r="D97" s="88" t="s">
        <v>440</v>
      </c>
      <c r="E97" s="88" t="s">
        <v>440</v>
      </c>
      <c r="F97" s="88" t="s">
        <v>440</v>
      </c>
      <c r="G97" s="88" t="s">
        <v>441</v>
      </c>
      <c r="H97" s="101" t="s">
        <v>117</v>
      </c>
      <c r="I97" s="88" t="s">
        <v>542</v>
      </c>
      <c r="J97" s="88">
        <v>16.5</v>
      </c>
    </row>
    <row r="98" spans="1:10" ht="15">
      <c r="A98" s="87" t="s">
        <v>281</v>
      </c>
      <c r="B98" s="100">
        <v>901</v>
      </c>
      <c r="C98" s="58" t="s">
        <v>282</v>
      </c>
      <c r="D98" s="88" t="s">
        <v>440</v>
      </c>
      <c r="E98" s="88" t="s">
        <v>440</v>
      </c>
      <c r="F98" s="88" t="s">
        <v>440</v>
      </c>
      <c r="G98" s="88" t="s">
        <v>443</v>
      </c>
      <c r="H98" s="101" t="s">
        <v>117</v>
      </c>
      <c r="I98" s="88" t="s">
        <v>543</v>
      </c>
      <c r="J98" s="88">
        <v>19.3</v>
      </c>
    </row>
    <row r="99" spans="1:10" ht="15">
      <c r="A99" s="87" t="s">
        <v>283</v>
      </c>
      <c r="B99" s="100">
        <v>929</v>
      </c>
      <c r="C99" s="58" t="s">
        <v>284</v>
      </c>
      <c r="D99" s="88" t="s">
        <v>440</v>
      </c>
      <c r="E99" s="88" t="s">
        <v>440</v>
      </c>
      <c r="F99" s="88" t="s">
        <v>440</v>
      </c>
      <c r="G99" s="88" t="s">
        <v>441</v>
      </c>
      <c r="H99" s="101" t="s">
        <v>117</v>
      </c>
      <c r="I99" s="88" t="s">
        <v>543</v>
      </c>
      <c r="J99" s="88">
        <v>20.7</v>
      </c>
    </row>
    <row r="100" spans="1:10" ht="15">
      <c r="A100" s="87" t="s">
        <v>285</v>
      </c>
      <c r="B100" s="100">
        <v>942</v>
      </c>
      <c r="C100" s="58" t="s">
        <v>286</v>
      </c>
      <c r="D100" s="88" t="s">
        <v>440</v>
      </c>
      <c r="E100" s="88" t="s">
        <v>440</v>
      </c>
      <c r="F100" s="88" t="s">
        <v>440</v>
      </c>
      <c r="G100" s="88" t="s">
        <v>441</v>
      </c>
      <c r="H100" s="101" t="s">
        <v>117</v>
      </c>
      <c r="I100" s="88" t="s">
        <v>542</v>
      </c>
      <c r="J100" s="88">
        <v>18</v>
      </c>
    </row>
    <row r="101" spans="1:10" ht="15">
      <c r="A101" s="87" t="s">
        <v>287</v>
      </c>
      <c r="B101" s="100">
        <v>943</v>
      </c>
      <c r="C101" s="58" t="s">
        <v>288</v>
      </c>
      <c r="D101" s="88" t="s">
        <v>440</v>
      </c>
      <c r="E101" s="88" t="s">
        <v>440</v>
      </c>
      <c r="F101" s="88" t="s">
        <v>440</v>
      </c>
      <c r="G101" s="88" t="s">
        <v>441</v>
      </c>
      <c r="H101" s="101" t="s">
        <v>117</v>
      </c>
      <c r="I101" s="88" t="s">
        <v>543</v>
      </c>
      <c r="J101" s="88">
        <v>22.5</v>
      </c>
    </row>
    <row r="102" spans="1:10" ht="15">
      <c r="A102" s="87" t="s">
        <v>289</v>
      </c>
      <c r="B102" s="100">
        <v>992</v>
      </c>
      <c r="C102" s="58" t="s">
        <v>290</v>
      </c>
      <c r="D102" s="88" t="s">
        <v>440</v>
      </c>
      <c r="E102" s="88" t="s">
        <v>440</v>
      </c>
      <c r="F102" s="88" t="s">
        <v>440</v>
      </c>
      <c r="G102" s="88" t="s">
        <v>443</v>
      </c>
      <c r="H102" s="101" t="s">
        <v>538</v>
      </c>
      <c r="I102" s="88" t="s">
        <v>448</v>
      </c>
      <c r="J102" s="88">
        <v>14</v>
      </c>
    </row>
    <row r="103" spans="1:10" ht="15">
      <c r="A103" s="87" t="s">
        <v>291</v>
      </c>
      <c r="B103" s="100">
        <v>1069</v>
      </c>
      <c r="C103" s="58" t="s">
        <v>292</v>
      </c>
      <c r="D103" s="88" t="s">
        <v>440</v>
      </c>
      <c r="E103" s="88" t="s">
        <v>440</v>
      </c>
      <c r="F103" s="88" t="s">
        <v>440</v>
      </c>
      <c r="G103" s="88" t="s">
        <v>441</v>
      </c>
      <c r="H103" s="101" t="s">
        <v>117</v>
      </c>
      <c r="I103" s="88" t="s">
        <v>543</v>
      </c>
      <c r="J103" s="88">
        <v>26</v>
      </c>
    </row>
    <row r="104" spans="1:10" ht="15">
      <c r="A104" s="87" t="s">
        <v>293</v>
      </c>
      <c r="B104" s="100">
        <v>1082</v>
      </c>
      <c r="C104" s="58" t="s">
        <v>294</v>
      </c>
      <c r="D104" s="88" t="s">
        <v>440</v>
      </c>
      <c r="E104" s="88" t="s">
        <v>440</v>
      </c>
      <c r="F104" s="88" t="s">
        <v>440</v>
      </c>
      <c r="G104" s="88" t="s">
        <v>441</v>
      </c>
      <c r="H104" s="101" t="s">
        <v>117</v>
      </c>
      <c r="I104" s="88" t="s">
        <v>542</v>
      </c>
      <c r="J104" s="88">
        <v>16.3</v>
      </c>
    </row>
    <row r="105" spans="1:10" ht="15">
      <c r="A105" s="87" t="s">
        <v>295</v>
      </c>
      <c r="B105" s="100">
        <v>1086</v>
      </c>
      <c r="C105" s="58" t="s">
        <v>296</v>
      </c>
      <c r="D105" s="88" t="s">
        <v>440</v>
      </c>
      <c r="E105" s="88" t="s">
        <v>440</v>
      </c>
      <c r="F105" s="88" t="s">
        <v>440</v>
      </c>
      <c r="G105" s="88" t="s">
        <v>441</v>
      </c>
      <c r="H105" s="101" t="s">
        <v>117</v>
      </c>
      <c r="I105" s="88" t="s">
        <v>542</v>
      </c>
      <c r="J105" s="88">
        <v>18.4</v>
      </c>
    </row>
    <row r="106" spans="1:10" ht="15">
      <c r="A106" s="87" t="s">
        <v>297</v>
      </c>
      <c r="B106" s="100">
        <v>1099</v>
      </c>
      <c r="C106" s="58" t="s">
        <v>298</v>
      </c>
      <c r="D106" s="88" t="s">
        <v>440</v>
      </c>
      <c r="E106" s="88" t="s">
        <v>440</v>
      </c>
      <c r="F106" s="88" t="s">
        <v>440</v>
      </c>
      <c r="G106" s="88" t="s">
        <v>441</v>
      </c>
      <c r="H106" s="101" t="s">
        <v>117</v>
      </c>
      <c r="I106" s="88" t="s">
        <v>542</v>
      </c>
      <c r="J106" s="88">
        <v>19</v>
      </c>
    </row>
    <row r="107" spans="1:10" ht="15">
      <c r="A107" s="87" t="s">
        <v>299</v>
      </c>
      <c r="B107" s="100">
        <v>1145</v>
      </c>
      <c r="C107" s="58" t="s">
        <v>300</v>
      </c>
      <c r="D107" s="88" t="s">
        <v>440</v>
      </c>
      <c r="E107" s="88" t="s">
        <v>440</v>
      </c>
      <c r="F107" s="88" t="s">
        <v>440</v>
      </c>
      <c r="G107" s="88" t="s">
        <v>441</v>
      </c>
      <c r="H107" s="101" t="s">
        <v>117</v>
      </c>
      <c r="I107" s="88" t="s">
        <v>542</v>
      </c>
      <c r="J107" s="88">
        <v>19.3</v>
      </c>
    </row>
    <row r="108" spans="1:10" ht="15">
      <c r="A108" s="87" t="s">
        <v>301</v>
      </c>
      <c r="B108" s="100">
        <v>1167</v>
      </c>
      <c r="C108" s="58" t="s">
        <v>302</v>
      </c>
      <c r="D108" s="88" t="s">
        <v>440</v>
      </c>
      <c r="E108" s="88" t="s">
        <v>440</v>
      </c>
      <c r="F108" s="88" t="s">
        <v>440</v>
      </c>
      <c r="G108" s="88" t="s">
        <v>441</v>
      </c>
      <c r="H108" s="101" t="s">
        <v>117</v>
      </c>
      <c r="I108" s="88" t="s">
        <v>542</v>
      </c>
      <c r="J108" s="88">
        <v>18.5</v>
      </c>
    </row>
    <row r="109" spans="1:10" ht="15">
      <c r="A109" s="87" t="s">
        <v>303</v>
      </c>
      <c r="B109" s="100">
        <v>1168</v>
      </c>
      <c r="C109" s="58" t="s">
        <v>304</v>
      </c>
      <c r="D109" s="88" t="s">
        <v>440</v>
      </c>
      <c r="E109" s="88" t="s">
        <v>440</v>
      </c>
      <c r="F109" s="88" t="s">
        <v>440</v>
      </c>
      <c r="G109" s="88" t="s">
        <v>443</v>
      </c>
      <c r="H109" s="101" t="s">
        <v>117</v>
      </c>
      <c r="I109" s="88" t="s">
        <v>542</v>
      </c>
      <c r="J109" s="88">
        <v>14.9</v>
      </c>
    </row>
    <row r="110" spans="1:10" ht="15">
      <c r="A110" s="87" t="s">
        <v>305</v>
      </c>
      <c r="B110" s="100">
        <v>1170</v>
      </c>
      <c r="C110" s="58" t="s">
        <v>306</v>
      </c>
      <c r="D110" s="88" t="s">
        <v>440</v>
      </c>
      <c r="E110" s="88" t="s">
        <v>440</v>
      </c>
      <c r="F110" s="88" t="s">
        <v>440</v>
      </c>
      <c r="G110" s="88" t="s">
        <v>443</v>
      </c>
      <c r="H110" s="101" t="s">
        <v>117</v>
      </c>
      <c r="I110" s="88" t="s">
        <v>542</v>
      </c>
      <c r="J110" s="88">
        <v>11.4</v>
      </c>
    </row>
    <row r="111" spans="1:10" ht="15">
      <c r="A111" s="87" t="s">
        <v>307</v>
      </c>
      <c r="B111" s="100">
        <v>1182</v>
      </c>
      <c r="C111" s="58" t="s">
        <v>308</v>
      </c>
      <c r="D111" s="88" t="s">
        <v>440</v>
      </c>
      <c r="E111" s="88" t="s">
        <v>440</v>
      </c>
      <c r="F111" s="88" t="s">
        <v>440</v>
      </c>
      <c r="G111" s="88" t="s">
        <v>441</v>
      </c>
      <c r="H111" s="101" t="s">
        <v>117</v>
      </c>
      <c r="I111" s="88" t="s">
        <v>543</v>
      </c>
      <c r="J111" s="88">
        <v>17.6</v>
      </c>
    </row>
    <row r="112" spans="1:10" ht="15">
      <c r="A112" s="89" t="s">
        <v>309</v>
      </c>
      <c r="B112" s="100">
        <v>1232</v>
      </c>
      <c r="C112" s="58" t="s">
        <v>310</v>
      </c>
      <c r="D112" s="88" t="s">
        <v>440</v>
      </c>
      <c r="E112" s="88" t="s">
        <v>440</v>
      </c>
      <c r="F112" s="88" t="s">
        <v>440</v>
      </c>
      <c r="G112" s="88" t="s">
        <v>441</v>
      </c>
      <c r="H112" s="101" t="s">
        <v>117</v>
      </c>
      <c r="I112" s="88" t="s">
        <v>543</v>
      </c>
      <c r="J112" s="88">
        <v>24.1</v>
      </c>
    </row>
    <row r="113" spans="1:10" ht="15">
      <c r="A113" s="89" t="s">
        <v>311</v>
      </c>
      <c r="B113" s="100">
        <v>1234</v>
      </c>
      <c r="C113" s="58" t="s">
        <v>312</v>
      </c>
      <c r="D113" s="88" t="s">
        <v>440</v>
      </c>
      <c r="E113" s="88" t="s">
        <v>440</v>
      </c>
      <c r="F113" s="88" t="s">
        <v>440</v>
      </c>
      <c r="G113" s="88" t="s">
        <v>441</v>
      </c>
      <c r="H113" s="101" t="s">
        <v>117</v>
      </c>
      <c r="I113" s="88" t="s">
        <v>542</v>
      </c>
      <c r="J113" s="88">
        <v>20.3</v>
      </c>
    </row>
    <row r="114" spans="1:10" ht="15">
      <c r="A114" s="89" t="s">
        <v>313</v>
      </c>
      <c r="B114" s="100">
        <v>1243</v>
      </c>
      <c r="C114" s="58" t="s">
        <v>314</v>
      </c>
      <c r="D114" s="88" t="s">
        <v>440</v>
      </c>
      <c r="E114" s="88" t="s">
        <v>440</v>
      </c>
      <c r="F114" s="88" t="s">
        <v>440</v>
      </c>
      <c r="G114" s="88" t="s">
        <v>441</v>
      </c>
      <c r="H114" s="101" t="s">
        <v>117</v>
      </c>
      <c r="I114" s="88" t="s">
        <v>542</v>
      </c>
      <c r="J114" s="88">
        <v>18.2</v>
      </c>
    </row>
    <row r="115" spans="1:10" ht="15">
      <c r="A115" s="89" t="s">
        <v>315</v>
      </c>
      <c r="B115" s="100">
        <v>1247</v>
      </c>
      <c r="C115" s="58" t="s">
        <v>316</v>
      </c>
      <c r="D115" s="88" t="s">
        <v>440</v>
      </c>
      <c r="E115" s="88" t="s">
        <v>440</v>
      </c>
      <c r="F115" s="88" t="s">
        <v>440</v>
      </c>
      <c r="G115" s="88" t="s">
        <v>441</v>
      </c>
      <c r="H115" s="101" t="s">
        <v>117</v>
      </c>
      <c r="I115" s="88" t="s">
        <v>542</v>
      </c>
      <c r="J115" s="88">
        <v>16.7</v>
      </c>
    </row>
    <row r="116" spans="1:10" ht="15">
      <c r="A116" s="89" t="s">
        <v>317</v>
      </c>
      <c r="B116" s="100">
        <v>1248</v>
      </c>
      <c r="C116" s="58" t="s">
        <v>318</v>
      </c>
      <c r="D116" s="88" t="s">
        <v>440</v>
      </c>
      <c r="E116" s="88" t="s">
        <v>440</v>
      </c>
      <c r="F116" s="88" t="s">
        <v>440</v>
      </c>
      <c r="G116" s="88" t="s">
        <v>441</v>
      </c>
      <c r="H116" s="101" t="s">
        <v>117</v>
      </c>
      <c r="I116" s="88" t="s">
        <v>542</v>
      </c>
      <c r="J116" s="88">
        <v>13.6</v>
      </c>
    </row>
    <row r="117" spans="1:10" ht="15">
      <c r="A117" s="89" t="s">
        <v>319</v>
      </c>
      <c r="B117" s="100">
        <v>1251</v>
      </c>
      <c r="C117" s="58" t="s">
        <v>320</v>
      </c>
      <c r="D117" s="88" t="s">
        <v>440</v>
      </c>
      <c r="E117" s="88" t="s">
        <v>440</v>
      </c>
      <c r="F117" s="88" t="s">
        <v>440</v>
      </c>
      <c r="G117" s="88" t="s">
        <v>441</v>
      </c>
      <c r="H117" s="101" t="s">
        <v>117</v>
      </c>
      <c r="I117" s="88" t="s">
        <v>543</v>
      </c>
      <c r="J117" s="88">
        <v>19</v>
      </c>
    </row>
    <row r="118" spans="1:10" ht="15">
      <c r="A118" s="89" t="s">
        <v>321</v>
      </c>
      <c r="B118" s="100">
        <v>1255</v>
      </c>
      <c r="C118" s="58" t="s">
        <v>322</v>
      </c>
      <c r="D118" s="88" t="s">
        <v>440</v>
      </c>
      <c r="E118" s="88" t="s">
        <v>440</v>
      </c>
      <c r="F118" s="88" t="s">
        <v>440</v>
      </c>
      <c r="G118" s="88" t="s">
        <v>441</v>
      </c>
      <c r="H118" s="101" t="s">
        <v>117</v>
      </c>
      <c r="I118" s="88" t="s">
        <v>542</v>
      </c>
      <c r="J118" s="88">
        <v>15.9</v>
      </c>
    </row>
    <row r="119" spans="1:10" ht="15">
      <c r="A119" s="89" t="s">
        <v>323</v>
      </c>
      <c r="B119" s="100">
        <v>1256</v>
      </c>
      <c r="C119" s="58" t="s">
        <v>324</v>
      </c>
      <c r="D119" s="88" t="s">
        <v>440</v>
      </c>
      <c r="E119" s="88" t="s">
        <v>440</v>
      </c>
      <c r="F119" s="88" t="s">
        <v>440</v>
      </c>
      <c r="G119" s="88" t="s">
        <v>441</v>
      </c>
      <c r="H119" s="101" t="s">
        <v>117</v>
      </c>
      <c r="I119" s="88" t="s">
        <v>542</v>
      </c>
      <c r="J119" s="88">
        <v>16.7</v>
      </c>
    </row>
    <row r="120" spans="1:10" ht="15">
      <c r="A120" s="89" t="s">
        <v>325</v>
      </c>
      <c r="B120" s="100">
        <v>1258</v>
      </c>
      <c r="C120" s="58" t="s">
        <v>326</v>
      </c>
      <c r="D120" s="88" t="s">
        <v>440</v>
      </c>
      <c r="E120" s="88" t="s">
        <v>440</v>
      </c>
      <c r="F120" s="88" t="s">
        <v>440</v>
      </c>
      <c r="G120" s="88" t="s">
        <v>441</v>
      </c>
      <c r="H120" s="101" t="s">
        <v>117</v>
      </c>
      <c r="I120" s="88" t="s">
        <v>543</v>
      </c>
      <c r="J120" s="88">
        <v>20</v>
      </c>
    </row>
    <row r="121" spans="1:10" ht="15">
      <c r="A121" s="89" t="s">
        <v>327</v>
      </c>
      <c r="B121" s="100">
        <v>1259</v>
      </c>
      <c r="C121" s="58" t="s">
        <v>328</v>
      </c>
      <c r="D121" s="88" t="s">
        <v>440</v>
      </c>
      <c r="E121" s="88" t="s">
        <v>440</v>
      </c>
      <c r="F121" s="88" t="s">
        <v>440</v>
      </c>
      <c r="G121" s="88" t="s">
        <v>441</v>
      </c>
      <c r="H121" s="101" t="s">
        <v>117</v>
      </c>
      <c r="I121" s="88" t="s">
        <v>542</v>
      </c>
      <c r="J121" s="88">
        <v>19.4</v>
      </c>
    </row>
    <row r="122" spans="1:10" ht="15">
      <c r="A122" s="89" t="s">
        <v>329</v>
      </c>
      <c r="B122" s="100">
        <v>1262</v>
      </c>
      <c r="C122" s="58" t="s">
        <v>55</v>
      </c>
      <c r="D122" s="88" t="s">
        <v>440</v>
      </c>
      <c r="E122" s="88" t="s">
        <v>440</v>
      </c>
      <c r="F122" s="88" t="s">
        <v>440</v>
      </c>
      <c r="G122" s="88" t="s">
        <v>441</v>
      </c>
      <c r="H122" s="101" t="s">
        <v>117</v>
      </c>
      <c r="I122" s="88" t="s">
        <v>543</v>
      </c>
      <c r="J122" s="88">
        <v>20.1</v>
      </c>
    </row>
    <row r="123" spans="1:10" ht="15">
      <c r="A123" s="89" t="s">
        <v>330</v>
      </c>
      <c r="B123" s="100">
        <v>1264</v>
      </c>
      <c r="C123" s="58" t="s">
        <v>331</v>
      </c>
      <c r="D123" s="88" t="s">
        <v>440</v>
      </c>
      <c r="E123" s="88" t="s">
        <v>440</v>
      </c>
      <c r="F123" s="88" t="s">
        <v>440</v>
      </c>
      <c r="G123" s="88" t="s">
        <v>441</v>
      </c>
      <c r="H123" s="101" t="s">
        <v>117</v>
      </c>
      <c r="I123" s="88" t="s">
        <v>542</v>
      </c>
      <c r="J123" s="88">
        <v>19.8</v>
      </c>
    </row>
    <row r="124" spans="1:10" ht="15">
      <c r="A124" s="87" t="s">
        <v>332</v>
      </c>
      <c r="B124" s="100">
        <v>1273</v>
      </c>
      <c r="C124" s="58" t="s">
        <v>333</v>
      </c>
      <c r="D124" s="88" t="s">
        <v>440</v>
      </c>
      <c r="E124" s="88" t="s">
        <v>440</v>
      </c>
      <c r="F124" s="88" t="s">
        <v>440</v>
      </c>
      <c r="G124" s="88" t="s">
        <v>441</v>
      </c>
      <c r="H124" s="101" t="s">
        <v>117</v>
      </c>
      <c r="I124" s="88" t="s">
        <v>542</v>
      </c>
      <c r="J124" s="88">
        <v>16.3</v>
      </c>
    </row>
    <row r="125" spans="1:10" ht="15">
      <c r="A125" s="87" t="s">
        <v>334</v>
      </c>
      <c r="B125" s="100">
        <v>1279</v>
      </c>
      <c r="C125" s="58" t="s">
        <v>335</v>
      </c>
      <c r="D125" s="88" t="s">
        <v>440</v>
      </c>
      <c r="E125" s="88" t="s">
        <v>440</v>
      </c>
      <c r="F125" s="88" t="s">
        <v>440</v>
      </c>
      <c r="G125" s="88" t="s">
        <v>441</v>
      </c>
      <c r="H125" s="101" t="s">
        <v>117</v>
      </c>
      <c r="I125" s="88" t="s">
        <v>542</v>
      </c>
      <c r="J125" s="88">
        <v>18.2</v>
      </c>
    </row>
    <row r="126" spans="1:10" ht="15">
      <c r="A126" s="87" t="s">
        <v>336</v>
      </c>
      <c r="B126" s="100">
        <v>1287</v>
      </c>
      <c r="C126" s="58" t="s">
        <v>337</v>
      </c>
      <c r="D126" s="88" t="s">
        <v>440</v>
      </c>
      <c r="E126" s="88" t="s">
        <v>440</v>
      </c>
      <c r="F126" s="88" t="s">
        <v>440</v>
      </c>
      <c r="G126" s="88" t="s">
        <v>441</v>
      </c>
      <c r="H126" s="101" t="s">
        <v>117</v>
      </c>
      <c r="I126" s="88" t="s">
        <v>543</v>
      </c>
      <c r="J126" s="88">
        <v>16.6</v>
      </c>
    </row>
    <row r="127" spans="1:10" ht="15">
      <c r="A127" s="87" t="s">
        <v>338</v>
      </c>
      <c r="B127" s="100">
        <v>1294</v>
      </c>
      <c r="C127" s="58" t="s">
        <v>339</v>
      </c>
      <c r="D127" s="88" t="s">
        <v>440</v>
      </c>
      <c r="E127" s="88" t="s">
        <v>440</v>
      </c>
      <c r="F127" s="88" t="s">
        <v>440</v>
      </c>
      <c r="G127" s="88" t="s">
        <v>441</v>
      </c>
      <c r="H127" s="101" t="s">
        <v>117</v>
      </c>
      <c r="I127" s="88" t="s">
        <v>543</v>
      </c>
      <c r="J127" s="88">
        <v>18.4</v>
      </c>
    </row>
    <row r="128" spans="1:10" ht="15">
      <c r="A128" s="87" t="s">
        <v>340</v>
      </c>
      <c r="B128" s="100">
        <v>1304</v>
      </c>
      <c r="C128" s="58" t="s">
        <v>341</v>
      </c>
      <c r="D128" s="88" t="s">
        <v>440</v>
      </c>
      <c r="E128" s="88" t="s">
        <v>440</v>
      </c>
      <c r="F128" s="88" t="s">
        <v>440</v>
      </c>
      <c r="G128" s="88" t="s">
        <v>441</v>
      </c>
      <c r="H128" s="101" t="s">
        <v>117</v>
      </c>
      <c r="I128" s="88" t="s">
        <v>543</v>
      </c>
      <c r="J128" s="88">
        <v>21.3</v>
      </c>
    </row>
    <row r="129" spans="1:10" ht="15">
      <c r="A129" s="87" t="s">
        <v>342</v>
      </c>
      <c r="B129" s="100">
        <v>1306</v>
      </c>
      <c r="C129" s="58" t="s">
        <v>546</v>
      </c>
      <c r="D129" s="88" t="s">
        <v>440</v>
      </c>
      <c r="E129" s="88" t="s">
        <v>440</v>
      </c>
      <c r="F129" s="88" t="s">
        <v>440</v>
      </c>
      <c r="G129" s="88" t="s">
        <v>441</v>
      </c>
      <c r="H129" s="101" t="s">
        <v>117</v>
      </c>
      <c r="I129" s="88" t="s">
        <v>542</v>
      </c>
      <c r="J129" s="88">
        <v>15.4</v>
      </c>
    </row>
    <row r="130" spans="1:10" ht="15">
      <c r="A130" s="87" t="s">
        <v>343</v>
      </c>
      <c r="B130" s="100">
        <v>1316</v>
      </c>
      <c r="C130" s="58" t="s">
        <v>344</v>
      </c>
      <c r="D130" s="88" t="s">
        <v>440</v>
      </c>
      <c r="E130" s="88" t="s">
        <v>440</v>
      </c>
      <c r="F130" s="88" t="s">
        <v>440</v>
      </c>
      <c r="G130" s="88" t="s">
        <v>441</v>
      </c>
      <c r="H130" s="101" t="s">
        <v>117</v>
      </c>
      <c r="I130" s="88" t="s">
        <v>542</v>
      </c>
      <c r="J130" s="88">
        <v>22.5</v>
      </c>
    </row>
    <row r="131" spans="1:10" ht="15">
      <c r="A131" s="87" t="s">
        <v>345</v>
      </c>
      <c r="B131" s="100">
        <v>1325</v>
      </c>
      <c r="C131" s="58" t="s">
        <v>346</v>
      </c>
      <c r="D131" s="88" t="s">
        <v>440</v>
      </c>
      <c r="E131" s="88" t="s">
        <v>440</v>
      </c>
      <c r="F131" s="88" t="s">
        <v>440</v>
      </c>
      <c r="G131" s="88" t="s">
        <v>443</v>
      </c>
      <c r="H131" s="101" t="s">
        <v>117</v>
      </c>
      <c r="I131" s="88" t="s">
        <v>542</v>
      </c>
      <c r="J131" s="88">
        <v>14.6</v>
      </c>
    </row>
    <row r="132" spans="1:10" ht="15">
      <c r="A132" s="87" t="s">
        <v>347</v>
      </c>
      <c r="B132" s="100">
        <v>1332</v>
      </c>
      <c r="C132" s="58" t="s">
        <v>348</v>
      </c>
      <c r="D132" s="88" t="s">
        <v>440</v>
      </c>
      <c r="E132" s="88" t="s">
        <v>440</v>
      </c>
      <c r="F132" s="88" t="s">
        <v>440</v>
      </c>
      <c r="G132" s="88" t="s">
        <v>441</v>
      </c>
      <c r="H132" s="101" t="s">
        <v>117</v>
      </c>
      <c r="I132" s="88" t="s">
        <v>543</v>
      </c>
      <c r="J132" s="88">
        <v>16.3</v>
      </c>
    </row>
    <row r="133" spans="1:10" ht="15">
      <c r="A133" s="87" t="s">
        <v>349</v>
      </c>
      <c r="B133" s="100">
        <v>1333</v>
      </c>
      <c r="C133" s="58" t="s">
        <v>54</v>
      </c>
      <c r="D133" s="88" t="s">
        <v>440</v>
      </c>
      <c r="E133" s="88" t="s">
        <v>440</v>
      </c>
      <c r="F133" s="88" t="s">
        <v>440</v>
      </c>
      <c r="G133" s="88" t="s">
        <v>441</v>
      </c>
      <c r="H133" s="101" t="s">
        <v>538</v>
      </c>
      <c r="I133" s="88" t="s">
        <v>448</v>
      </c>
      <c r="J133" s="88">
        <v>11.4</v>
      </c>
    </row>
    <row r="134" spans="1:10" ht="15">
      <c r="A134" s="87" t="s">
        <v>350</v>
      </c>
      <c r="B134" s="100">
        <v>1355</v>
      </c>
      <c r="C134" s="58" t="s">
        <v>351</v>
      </c>
      <c r="D134" s="88" t="s">
        <v>440</v>
      </c>
      <c r="E134" s="88" t="s">
        <v>440</v>
      </c>
      <c r="F134" s="88" t="s">
        <v>440</v>
      </c>
      <c r="G134" s="88" t="s">
        <v>441</v>
      </c>
      <c r="H134" s="101" t="s">
        <v>117</v>
      </c>
      <c r="I134" s="88" t="s">
        <v>542</v>
      </c>
      <c r="J134" s="88">
        <v>17.5</v>
      </c>
    </row>
    <row r="135" spans="1:10" ht="15">
      <c r="A135" s="87" t="s">
        <v>352</v>
      </c>
      <c r="B135" s="100">
        <v>1385</v>
      </c>
      <c r="C135" s="58" t="s">
        <v>353</v>
      </c>
      <c r="D135" s="88" t="s">
        <v>440</v>
      </c>
      <c r="E135" s="88" t="s">
        <v>440</v>
      </c>
      <c r="F135" s="88" t="s">
        <v>440</v>
      </c>
      <c r="G135" s="88" t="s">
        <v>441</v>
      </c>
      <c r="H135" s="101" t="s">
        <v>117</v>
      </c>
      <c r="I135" s="88" t="s">
        <v>542</v>
      </c>
      <c r="J135" s="88">
        <v>14.8</v>
      </c>
    </row>
    <row r="136" spans="1:10" ht="15">
      <c r="A136" s="90" t="s">
        <v>354</v>
      </c>
      <c r="B136" s="100">
        <v>1395</v>
      </c>
      <c r="C136" s="58" t="s">
        <v>53</v>
      </c>
      <c r="D136" s="88" t="s">
        <v>440</v>
      </c>
      <c r="E136" s="88" t="s">
        <v>440</v>
      </c>
      <c r="F136" s="88" t="s">
        <v>440</v>
      </c>
      <c r="G136" s="88" t="s">
        <v>443</v>
      </c>
      <c r="H136" s="101" t="s">
        <v>117</v>
      </c>
      <c r="I136" s="88" t="s">
        <v>542</v>
      </c>
      <c r="J136" s="88">
        <v>15.2</v>
      </c>
    </row>
    <row r="137" spans="1:10" ht="15">
      <c r="A137" s="89" t="s">
        <v>355</v>
      </c>
      <c r="B137" s="100">
        <v>1408</v>
      </c>
      <c r="C137" s="58" t="s">
        <v>356</v>
      </c>
      <c r="D137" s="88" t="s">
        <v>440</v>
      </c>
      <c r="E137" s="88" t="s">
        <v>440</v>
      </c>
      <c r="F137" s="88" t="s">
        <v>440</v>
      </c>
      <c r="G137" s="88" t="s">
        <v>441</v>
      </c>
      <c r="H137" s="101" t="s">
        <v>117</v>
      </c>
      <c r="I137" s="88" t="s">
        <v>542</v>
      </c>
      <c r="J137" s="88">
        <v>17</v>
      </c>
    </row>
    <row r="138" spans="1:10" ht="15">
      <c r="A138" s="89" t="s">
        <v>357</v>
      </c>
      <c r="B138" s="100">
        <v>1473</v>
      </c>
      <c r="C138" s="58" t="s">
        <v>52</v>
      </c>
      <c r="D138" s="88" t="s">
        <v>440</v>
      </c>
      <c r="E138" s="88" t="s">
        <v>440</v>
      </c>
      <c r="F138" s="88" t="s">
        <v>440</v>
      </c>
      <c r="G138" s="88" t="s">
        <v>443</v>
      </c>
      <c r="H138" s="101" t="s">
        <v>117</v>
      </c>
      <c r="I138" s="88" t="s">
        <v>542</v>
      </c>
      <c r="J138" s="88">
        <v>14.3</v>
      </c>
    </row>
    <row r="139" spans="1:10" ht="15">
      <c r="A139" s="89" t="s">
        <v>358</v>
      </c>
      <c r="B139" s="100">
        <v>1484</v>
      </c>
      <c r="C139" s="58" t="s">
        <v>359</v>
      </c>
      <c r="D139" s="88" t="s">
        <v>440</v>
      </c>
      <c r="E139" s="88" t="s">
        <v>440</v>
      </c>
      <c r="F139" s="88" t="s">
        <v>440</v>
      </c>
      <c r="G139" s="88" t="s">
        <v>441</v>
      </c>
      <c r="H139" s="101" t="s">
        <v>117</v>
      </c>
      <c r="I139" s="88" t="s">
        <v>542</v>
      </c>
      <c r="J139" s="88">
        <v>18.4</v>
      </c>
    </row>
    <row r="140" spans="1:10" ht="15">
      <c r="A140" s="89" t="s">
        <v>360</v>
      </c>
      <c r="B140" s="100">
        <v>1486</v>
      </c>
      <c r="C140" s="58" t="s">
        <v>361</v>
      </c>
      <c r="D140" s="88" t="s">
        <v>440</v>
      </c>
      <c r="E140" s="88" t="s">
        <v>440</v>
      </c>
      <c r="F140" s="88" t="s">
        <v>440</v>
      </c>
      <c r="G140" s="88" t="s">
        <v>441</v>
      </c>
      <c r="H140" s="101" t="s">
        <v>117</v>
      </c>
      <c r="I140" s="88" t="s">
        <v>543</v>
      </c>
      <c r="J140" s="88">
        <v>18.7</v>
      </c>
    </row>
    <row r="141" spans="1:10" ht="15">
      <c r="A141" s="89" t="s">
        <v>362</v>
      </c>
      <c r="B141" s="100">
        <v>1488</v>
      </c>
      <c r="C141" s="58" t="s">
        <v>51</v>
      </c>
      <c r="D141" s="88" t="s">
        <v>440</v>
      </c>
      <c r="E141" s="88" t="s">
        <v>440</v>
      </c>
      <c r="F141" s="88" t="s">
        <v>440</v>
      </c>
      <c r="G141" s="88" t="s">
        <v>441</v>
      </c>
      <c r="H141" s="101" t="s">
        <v>117</v>
      </c>
      <c r="I141" s="88" t="s">
        <v>543</v>
      </c>
      <c r="J141" s="88">
        <v>23.1</v>
      </c>
    </row>
    <row r="142" spans="1:10" ht="15">
      <c r="A142" s="89" t="s">
        <v>363</v>
      </c>
      <c r="B142" s="100">
        <v>1489</v>
      </c>
      <c r="C142" s="58" t="s">
        <v>50</v>
      </c>
      <c r="D142" s="88" t="s">
        <v>440</v>
      </c>
      <c r="E142" s="88" t="s">
        <v>440</v>
      </c>
      <c r="F142" s="88" t="s">
        <v>440</v>
      </c>
      <c r="G142" s="88" t="s">
        <v>443</v>
      </c>
      <c r="H142" s="101" t="s">
        <v>117</v>
      </c>
      <c r="I142" s="88" t="s">
        <v>542</v>
      </c>
      <c r="J142" s="88">
        <v>17.9</v>
      </c>
    </row>
    <row r="143" spans="1:10" ht="15">
      <c r="A143" s="89" t="s">
        <v>364</v>
      </c>
      <c r="B143" s="100">
        <v>1491</v>
      </c>
      <c r="C143" s="58" t="s">
        <v>365</v>
      </c>
      <c r="D143" s="88" t="s">
        <v>440</v>
      </c>
      <c r="E143" s="88" t="s">
        <v>440</v>
      </c>
      <c r="F143" s="88" t="s">
        <v>440</v>
      </c>
      <c r="G143" s="88" t="s">
        <v>441</v>
      </c>
      <c r="H143" s="101" t="s">
        <v>117</v>
      </c>
      <c r="I143" s="88" t="s">
        <v>542</v>
      </c>
      <c r="J143" s="88">
        <v>20</v>
      </c>
    </row>
    <row r="144" spans="1:10" ht="15">
      <c r="A144" s="89" t="s">
        <v>366</v>
      </c>
      <c r="B144" s="100">
        <v>1494</v>
      </c>
      <c r="C144" s="58" t="s">
        <v>367</v>
      </c>
      <c r="D144" s="88" t="s">
        <v>440</v>
      </c>
      <c r="E144" s="88" t="s">
        <v>440</v>
      </c>
      <c r="F144" s="88" t="s">
        <v>440</v>
      </c>
      <c r="G144" s="88" t="s">
        <v>441</v>
      </c>
      <c r="H144" s="101" t="s">
        <v>117</v>
      </c>
      <c r="I144" s="88" t="s">
        <v>542</v>
      </c>
      <c r="J144" s="88">
        <v>22.9</v>
      </c>
    </row>
    <row r="145" spans="1:10" ht="15">
      <c r="A145" s="89" t="s">
        <v>368</v>
      </c>
      <c r="B145" s="100">
        <v>1505</v>
      </c>
      <c r="C145" s="58" t="s">
        <v>369</v>
      </c>
      <c r="D145" s="88" t="s">
        <v>440</v>
      </c>
      <c r="E145" s="88" t="s">
        <v>440</v>
      </c>
      <c r="F145" s="88" t="s">
        <v>440</v>
      </c>
      <c r="G145" s="88" t="s">
        <v>443</v>
      </c>
      <c r="H145" s="101" t="s">
        <v>117</v>
      </c>
      <c r="I145" s="88" t="s">
        <v>448</v>
      </c>
      <c r="J145" s="88">
        <v>16.6</v>
      </c>
    </row>
    <row r="146" spans="1:10" ht="15">
      <c r="A146" s="89" t="s">
        <v>370</v>
      </c>
      <c r="B146" s="100">
        <v>1506</v>
      </c>
      <c r="C146" s="58" t="s">
        <v>49</v>
      </c>
      <c r="D146" s="88" t="s">
        <v>440</v>
      </c>
      <c r="E146" s="88" t="s">
        <v>440</v>
      </c>
      <c r="F146" s="88" t="s">
        <v>440</v>
      </c>
      <c r="G146" s="88" t="s">
        <v>441</v>
      </c>
      <c r="H146" s="101" t="s">
        <v>117</v>
      </c>
      <c r="I146" s="88" t="s">
        <v>542</v>
      </c>
      <c r="J146" s="88">
        <v>20.7</v>
      </c>
    </row>
    <row r="147" spans="1:10" ht="15">
      <c r="A147" s="89" t="s">
        <v>371</v>
      </c>
      <c r="B147" s="100">
        <v>1508</v>
      </c>
      <c r="C147" s="58" t="s">
        <v>48</v>
      </c>
      <c r="D147" s="88" t="s">
        <v>440</v>
      </c>
      <c r="E147" s="88" t="s">
        <v>440</v>
      </c>
      <c r="F147" s="88" t="s">
        <v>440</v>
      </c>
      <c r="G147" s="88" t="s">
        <v>443</v>
      </c>
      <c r="H147" s="101" t="s">
        <v>117</v>
      </c>
      <c r="I147" s="88" t="s">
        <v>542</v>
      </c>
      <c r="J147" s="88">
        <v>18</v>
      </c>
    </row>
    <row r="148" spans="1:10" ht="15">
      <c r="A148" s="87" t="s">
        <v>372</v>
      </c>
      <c r="B148" s="100">
        <v>1514</v>
      </c>
      <c r="C148" s="225" t="s">
        <v>47</v>
      </c>
      <c r="D148" s="88" t="s">
        <v>440</v>
      </c>
      <c r="E148" s="88" t="s">
        <v>440</v>
      </c>
      <c r="F148" s="88" t="s">
        <v>440</v>
      </c>
      <c r="G148" s="88" t="s">
        <v>441</v>
      </c>
      <c r="H148" s="101" t="s">
        <v>117</v>
      </c>
      <c r="I148" s="88" t="s">
        <v>542</v>
      </c>
      <c r="J148" s="88">
        <v>16.2</v>
      </c>
    </row>
    <row r="149" spans="1:10" ht="15">
      <c r="A149" s="87" t="s">
        <v>373</v>
      </c>
      <c r="B149" s="100">
        <v>1516</v>
      </c>
      <c r="C149" s="58" t="s">
        <v>46</v>
      </c>
      <c r="D149" s="88" t="s">
        <v>440</v>
      </c>
      <c r="E149" s="88" t="s">
        <v>440</v>
      </c>
      <c r="F149" s="88" t="s">
        <v>440</v>
      </c>
      <c r="G149" s="88" t="s">
        <v>441</v>
      </c>
      <c r="H149" s="101" t="s">
        <v>117</v>
      </c>
      <c r="I149" s="88" t="s">
        <v>542</v>
      </c>
      <c r="J149" s="88">
        <v>21.8</v>
      </c>
    </row>
    <row r="150" spans="1:10" ht="15">
      <c r="A150" s="87" t="s">
        <v>374</v>
      </c>
      <c r="B150" s="100">
        <v>1519</v>
      </c>
      <c r="C150" s="58" t="s">
        <v>375</v>
      </c>
      <c r="D150" s="88" t="s">
        <v>440</v>
      </c>
      <c r="E150" s="88" t="s">
        <v>440</v>
      </c>
      <c r="F150" s="88" t="s">
        <v>440</v>
      </c>
      <c r="G150" s="88" t="s">
        <v>441</v>
      </c>
      <c r="H150" s="101" t="s">
        <v>117</v>
      </c>
      <c r="I150" s="88" t="s">
        <v>543</v>
      </c>
      <c r="J150" s="88">
        <v>17.6</v>
      </c>
    </row>
    <row r="151" spans="1:10" ht="15">
      <c r="A151" s="87" t="s">
        <v>376</v>
      </c>
      <c r="B151" s="100">
        <v>1530</v>
      </c>
      <c r="C151" s="58" t="s">
        <v>45</v>
      </c>
      <c r="D151" s="88" t="s">
        <v>440</v>
      </c>
      <c r="E151" s="88" t="s">
        <v>440</v>
      </c>
      <c r="F151" s="88" t="s">
        <v>440</v>
      </c>
      <c r="G151" s="88" t="s">
        <v>441</v>
      </c>
      <c r="H151" s="101" t="s">
        <v>117</v>
      </c>
      <c r="I151" s="88" t="s">
        <v>543</v>
      </c>
      <c r="J151" s="88">
        <v>15.6</v>
      </c>
    </row>
    <row r="152" spans="1:10" ht="15">
      <c r="A152" s="87" t="s">
        <v>377</v>
      </c>
      <c r="B152" s="100">
        <v>1547</v>
      </c>
      <c r="C152" s="58" t="s">
        <v>378</v>
      </c>
      <c r="D152" s="88" t="s">
        <v>440</v>
      </c>
      <c r="E152" s="88" t="s">
        <v>440</v>
      </c>
      <c r="F152" s="88" t="s">
        <v>440</v>
      </c>
      <c r="G152" s="88" t="s">
        <v>441</v>
      </c>
      <c r="H152" s="101" t="s">
        <v>117</v>
      </c>
      <c r="I152" s="88" t="s">
        <v>542</v>
      </c>
      <c r="J152" s="88">
        <v>17.3</v>
      </c>
    </row>
    <row r="153" spans="1:10" ht="15">
      <c r="A153" s="87" t="s">
        <v>379</v>
      </c>
      <c r="B153" s="100">
        <v>1560</v>
      </c>
      <c r="C153" s="58" t="s">
        <v>380</v>
      </c>
      <c r="D153" s="88" t="s">
        <v>440</v>
      </c>
      <c r="E153" s="88" t="s">
        <v>440</v>
      </c>
      <c r="F153" s="88" t="s">
        <v>440</v>
      </c>
      <c r="G153" s="88" t="s">
        <v>441</v>
      </c>
      <c r="H153" s="101" t="s">
        <v>117</v>
      </c>
      <c r="I153" s="88" t="s">
        <v>543</v>
      </c>
      <c r="J153" s="88">
        <v>21.4</v>
      </c>
    </row>
    <row r="154" spans="1:10" ht="15">
      <c r="A154" s="91" t="s">
        <v>381</v>
      </c>
      <c r="B154" s="100">
        <v>1634</v>
      </c>
      <c r="C154" s="58" t="s">
        <v>44</v>
      </c>
      <c r="D154" s="88" t="s">
        <v>440</v>
      </c>
      <c r="E154" s="88" t="s">
        <v>440</v>
      </c>
      <c r="F154" s="88" t="s">
        <v>440</v>
      </c>
      <c r="G154" s="88" t="s">
        <v>441</v>
      </c>
      <c r="H154" s="101" t="s">
        <v>117</v>
      </c>
      <c r="I154" s="88" t="s">
        <v>542</v>
      </c>
      <c r="J154" s="88">
        <v>15.5</v>
      </c>
    </row>
    <row r="155" spans="1:10" ht="15">
      <c r="A155" s="91" t="s">
        <v>382</v>
      </c>
      <c r="B155" s="100">
        <v>1636</v>
      </c>
      <c r="C155" s="58" t="s">
        <v>43</v>
      </c>
      <c r="D155" s="88" t="s">
        <v>440</v>
      </c>
      <c r="E155" s="88" t="s">
        <v>440</v>
      </c>
      <c r="F155" s="88" t="s">
        <v>440</v>
      </c>
      <c r="G155" s="88" t="s">
        <v>441</v>
      </c>
      <c r="H155" s="101" t="s">
        <v>117</v>
      </c>
      <c r="I155" s="88" t="s">
        <v>542</v>
      </c>
      <c r="J155" s="88">
        <v>18.3</v>
      </c>
    </row>
    <row r="156" spans="1:10" ht="15">
      <c r="A156" s="91" t="s">
        <v>383</v>
      </c>
      <c r="B156" s="100">
        <v>1638</v>
      </c>
      <c r="C156" s="58" t="s">
        <v>42</v>
      </c>
      <c r="D156" s="88" t="s">
        <v>440</v>
      </c>
      <c r="E156" s="88" t="s">
        <v>440</v>
      </c>
      <c r="F156" s="88" t="s">
        <v>440</v>
      </c>
      <c r="G156" s="88" t="s">
        <v>441</v>
      </c>
      <c r="H156" s="101" t="s">
        <v>117</v>
      </c>
      <c r="I156" s="88" t="s">
        <v>542</v>
      </c>
      <c r="J156" s="88">
        <v>18.6</v>
      </c>
    </row>
    <row r="157" spans="1:10" ht="15">
      <c r="A157" s="91" t="s">
        <v>384</v>
      </c>
      <c r="B157" s="260">
        <v>1639</v>
      </c>
      <c r="C157" s="261" t="s">
        <v>547</v>
      </c>
      <c r="D157" s="88" t="s">
        <v>440</v>
      </c>
      <c r="E157" s="88" t="s">
        <v>440</v>
      </c>
      <c r="F157" s="88" t="s">
        <v>440</v>
      </c>
      <c r="G157" s="88" t="s">
        <v>441</v>
      </c>
      <c r="H157" s="101" t="s">
        <v>117</v>
      </c>
      <c r="I157" s="88" t="s">
        <v>542</v>
      </c>
      <c r="J157" s="88">
        <v>19.8</v>
      </c>
    </row>
    <row r="158" spans="1:10" ht="15">
      <c r="A158" s="91" t="s">
        <v>385</v>
      </c>
      <c r="B158" s="100">
        <v>1640</v>
      </c>
      <c r="C158" s="58" t="s">
        <v>41</v>
      </c>
      <c r="D158" s="88" t="s">
        <v>440</v>
      </c>
      <c r="E158" s="88" t="s">
        <v>440</v>
      </c>
      <c r="F158" s="88" t="s">
        <v>440</v>
      </c>
      <c r="G158" s="88" t="s">
        <v>441</v>
      </c>
      <c r="H158" s="101" t="s">
        <v>117</v>
      </c>
      <c r="I158" s="88" t="s">
        <v>542</v>
      </c>
      <c r="J158" s="88">
        <v>21.2</v>
      </c>
    </row>
    <row r="159" spans="1:10" ht="15">
      <c r="A159" s="87" t="s">
        <v>386</v>
      </c>
      <c r="B159" s="100">
        <v>1642</v>
      </c>
      <c r="C159" s="58" t="s">
        <v>40</v>
      </c>
      <c r="D159" s="88" t="s">
        <v>440</v>
      </c>
      <c r="E159" s="88" t="s">
        <v>440</v>
      </c>
      <c r="F159" s="88" t="s">
        <v>440</v>
      </c>
      <c r="G159" s="88" t="s">
        <v>441</v>
      </c>
      <c r="H159" s="101" t="s">
        <v>117</v>
      </c>
      <c r="I159" s="88" t="s">
        <v>543</v>
      </c>
      <c r="J159" s="88">
        <v>18.5</v>
      </c>
    </row>
    <row r="160" spans="1:10" ht="15">
      <c r="A160" s="87" t="s">
        <v>387</v>
      </c>
      <c r="B160" s="100">
        <v>1643</v>
      </c>
      <c r="C160" s="225" t="s">
        <v>39</v>
      </c>
      <c r="D160" s="88" t="s">
        <v>440</v>
      </c>
      <c r="E160" s="88" t="s">
        <v>440</v>
      </c>
      <c r="F160" s="88" t="s">
        <v>440</v>
      </c>
      <c r="G160" s="88" t="s">
        <v>441</v>
      </c>
      <c r="H160" s="101" t="s">
        <v>117</v>
      </c>
      <c r="I160" s="88" t="s">
        <v>542</v>
      </c>
      <c r="J160" s="88">
        <v>19.1</v>
      </c>
    </row>
    <row r="161" spans="1:10" ht="15">
      <c r="A161" s="87" t="s">
        <v>388</v>
      </c>
      <c r="B161" s="100">
        <v>1644</v>
      </c>
      <c r="C161" s="58" t="s">
        <v>38</v>
      </c>
      <c r="D161" s="88" t="s">
        <v>440</v>
      </c>
      <c r="E161" s="88" t="s">
        <v>440</v>
      </c>
      <c r="F161" s="88" t="s">
        <v>440</v>
      </c>
      <c r="G161" s="88" t="s">
        <v>443</v>
      </c>
      <c r="H161" s="101" t="s">
        <v>117</v>
      </c>
      <c r="I161" s="88" t="s">
        <v>542</v>
      </c>
      <c r="J161" s="88">
        <v>19.4</v>
      </c>
    </row>
    <row r="162" spans="1:10" ht="15">
      <c r="A162" s="87" t="s">
        <v>389</v>
      </c>
      <c r="B162" s="100">
        <v>1646</v>
      </c>
      <c r="C162" s="58" t="s">
        <v>37</v>
      </c>
      <c r="D162" s="88" t="s">
        <v>440</v>
      </c>
      <c r="E162" s="88" t="s">
        <v>440</v>
      </c>
      <c r="F162" s="88" t="s">
        <v>440</v>
      </c>
      <c r="G162" s="88" t="s">
        <v>441</v>
      </c>
      <c r="H162" s="101" t="s">
        <v>117</v>
      </c>
      <c r="I162" s="88" t="s">
        <v>542</v>
      </c>
      <c r="J162" s="88">
        <v>17</v>
      </c>
    </row>
    <row r="163" spans="1:10" ht="15">
      <c r="A163" s="87" t="s">
        <v>390</v>
      </c>
      <c r="B163" s="100">
        <v>1647</v>
      </c>
      <c r="C163" s="58" t="s">
        <v>36</v>
      </c>
      <c r="D163" s="88" t="s">
        <v>440</v>
      </c>
      <c r="E163" s="88" t="s">
        <v>440</v>
      </c>
      <c r="F163" s="88" t="s">
        <v>440</v>
      </c>
      <c r="G163" s="88" t="s">
        <v>441</v>
      </c>
      <c r="H163" s="101" t="s">
        <v>117</v>
      </c>
      <c r="I163" s="88" t="s">
        <v>542</v>
      </c>
      <c r="J163" s="88">
        <v>24</v>
      </c>
    </row>
    <row r="164" spans="1:10" ht="15">
      <c r="A164" s="87" t="s">
        <v>391</v>
      </c>
      <c r="B164" s="100">
        <v>1648</v>
      </c>
      <c r="C164" s="58" t="s">
        <v>35</v>
      </c>
      <c r="D164" s="88" t="s">
        <v>440</v>
      </c>
      <c r="E164" s="88" t="s">
        <v>440</v>
      </c>
      <c r="F164" s="88" t="s">
        <v>440</v>
      </c>
      <c r="G164" s="88" t="s">
        <v>443</v>
      </c>
      <c r="H164" s="101" t="s">
        <v>117</v>
      </c>
      <c r="I164" s="88" t="s">
        <v>542</v>
      </c>
      <c r="J164" s="88">
        <v>20.6</v>
      </c>
    </row>
    <row r="165" spans="1:10" ht="15">
      <c r="A165" s="87" t="s">
        <v>392</v>
      </c>
      <c r="B165" s="100">
        <v>1649</v>
      </c>
      <c r="C165" s="58" t="s">
        <v>34</v>
      </c>
      <c r="D165" s="88" t="s">
        <v>440</v>
      </c>
      <c r="E165" s="88" t="s">
        <v>440</v>
      </c>
      <c r="F165" s="88" t="s">
        <v>440</v>
      </c>
      <c r="G165" s="88" t="s">
        <v>443</v>
      </c>
      <c r="H165" s="101" t="s">
        <v>117</v>
      </c>
      <c r="I165" s="88" t="s">
        <v>542</v>
      </c>
      <c r="J165" s="88">
        <v>19.7</v>
      </c>
    </row>
    <row r="166" spans="1:10" ht="15">
      <c r="A166" s="87" t="s">
        <v>393</v>
      </c>
      <c r="B166" s="100">
        <v>1650</v>
      </c>
      <c r="C166" s="58" t="s">
        <v>33</v>
      </c>
      <c r="D166" s="88" t="s">
        <v>440</v>
      </c>
      <c r="E166" s="88" t="s">
        <v>440</v>
      </c>
      <c r="F166" s="88" t="s">
        <v>440</v>
      </c>
      <c r="G166" s="88" t="s">
        <v>441</v>
      </c>
      <c r="H166" s="101" t="s">
        <v>117</v>
      </c>
      <c r="I166" s="88" t="s">
        <v>542</v>
      </c>
      <c r="J166" s="88">
        <v>20.2</v>
      </c>
    </row>
    <row r="167" spans="1:10" ht="15">
      <c r="A167" s="87" t="s">
        <v>394</v>
      </c>
      <c r="B167" s="100">
        <v>1651</v>
      </c>
      <c r="C167" s="225" t="s">
        <v>32</v>
      </c>
      <c r="D167" s="88" t="s">
        <v>440</v>
      </c>
      <c r="E167" s="88" t="s">
        <v>440</v>
      </c>
      <c r="F167" s="88" t="s">
        <v>440</v>
      </c>
      <c r="G167" s="88" t="s">
        <v>441</v>
      </c>
      <c r="H167" s="101" t="s">
        <v>117</v>
      </c>
      <c r="I167" s="88" t="s">
        <v>542</v>
      </c>
      <c r="J167" s="88">
        <v>21.4</v>
      </c>
    </row>
    <row r="168" spans="1:10" ht="15">
      <c r="A168" s="87" t="s">
        <v>395</v>
      </c>
      <c r="B168" s="100">
        <v>1652</v>
      </c>
      <c r="C168" s="225" t="s">
        <v>31</v>
      </c>
      <c r="D168" s="88" t="s">
        <v>440</v>
      </c>
      <c r="E168" s="88" t="s">
        <v>440</v>
      </c>
      <c r="F168" s="88" t="s">
        <v>440</v>
      </c>
      <c r="G168" s="88" t="s">
        <v>441</v>
      </c>
      <c r="H168" s="101" t="s">
        <v>117</v>
      </c>
      <c r="I168" s="88" t="s">
        <v>542</v>
      </c>
      <c r="J168" s="88">
        <v>20.2</v>
      </c>
    </row>
    <row r="169" spans="1:10" ht="15">
      <c r="A169" s="87" t="s">
        <v>396</v>
      </c>
      <c r="B169" s="100">
        <v>1653</v>
      </c>
      <c r="C169" s="58" t="s">
        <v>30</v>
      </c>
      <c r="D169" s="88" t="s">
        <v>440</v>
      </c>
      <c r="E169" s="88" t="s">
        <v>440</v>
      </c>
      <c r="F169" s="88" t="s">
        <v>440</v>
      </c>
      <c r="G169" s="88" t="s">
        <v>441</v>
      </c>
      <c r="H169" s="101" t="s">
        <v>117</v>
      </c>
      <c r="I169" s="88" t="s">
        <v>542</v>
      </c>
      <c r="J169" s="88">
        <v>18.5</v>
      </c>
    </row>
    <row r="170" spans="1:10" ht="15">
      <c r="A170" s="87" t="s">
        <v>397</v>
      </c>
      <c r="B170" s="100">
        <v>1654</v>
      </c>
      <c r="C170" s="58" t="s">
        <v>29</v>
      </c>
      <c r="D170" s="88" t="s">
        <v>440</v>
      </c>
      <c r="E170" s="88" t="s">
        <v>440</v>
      </c>
      <c r="F170" s="88" t="s">
        <v>440</v>
      </c>
      <c r="G170" s="88" t="s">
        <v>443</v>
      </c>
      <c r="H170" s="101" t="s">
        <v>117</v>
      </c>
      <c r="I170" s="88" t="s">
        <v>542</v>
      </c>
      <c r="J170" s="88">
        <v>16.8</v>
      </c>
    </row>
    <row r="171" spans="1:10" ht="15">
      <c r="A171" s="87" t="s">
        <v>398</v>
      </c>
      <c r="B171" s="100">
        <v>1655</v>
      </c>
      <c r="C171" s="58" t="s">
        <v>28</v>
      </c>
      <c r="D171" s="88" t="s">
        <v>440</v>
      </c>
      <c r="E171" s="88" t="s">
        <v>440</v>
      </c>
      <c r="F171" s="88" t="s">
        <v>440</v>
      </c>
      <c r="G171" s="88" t="s">
        <v>441</v>
      </c>
      <c r="H171" s="101" t="s">
        <v>117</v>
      </c>
      <c r="I171" s="88" t="s">
        <v>542</v>
      </c>
      <c r="J171" s="88">
        <v>21</v>
      </c>
    </row>
    <row r="172" spans="1:10" ht="15">
      <c r="A172" s="87" t="s">
        <v>399</v>
      </c>
      <c r="B172" s="100">
        <v>1656</v>
      </c>
      <c r="C172" s="58" t="s">
        <v>27</v>
      </c>
      <c r="D172" s="88" t="s">
        <v>440</v>
      </c>
      <c r="E172" s="88" t="s">
        <v>440</v>
      </c>
      <c r="F172" s="88" t="s">
        <v>440</v>
      </c>
      <c r="G172" s="88" t="s">
        <v>441</v>
      </c>
      <c r="H172" s="101" t="s">
        <v>117</v>
      </c>
      <c r="I172" s="88" t="s">
        <v>543</v>
      </c>
      <c r="J172" s="88">
        <v>23.1</v>
      </c>
    </row>
    <row r="173" spans="1:10" ht="15">
      <c r="A173" s="87" t="s">
        <v>400</v>
      </c>
      <c r="B173" s="100">
        <v>1657</v>
      </c>
      <c r="C173" s="58" t="s">
        <v>401</v>
      </c>
      <c r="D173" s="88" t="s">
        <v>440</v>
      </c>
      <c r="E173" s="88" t="s">
        <v>440</v>
      </c>
      <c r="F173" s="88" t="s">
        <v>440</v>
      </c>
      <c r="G173" s="88" t="s">
        <v>443</v>
      </c>
      <c r="H173" s="101" t="s">
        <v>538</v>
      </c>
      <c r="I173" s="88" t="s">
        <v>542</v>
      </c>
      <c r="J173" s="88">
        <v>16.7</v>
      </c>
    </row>
    <row r="174" spans="1:10" ht="15">
      <c r="A174" s="87" t="s">
        <v>402</v>
      </c>
      <c r="B174" s="100">
        <v>1658</v>
      </c>
      <c r="C174" s="58" t="s">
        <v>26</v>
      </c>
      <c r="D174" s="88" t="s">
        <v>440</v>
      </c>
      <c r="E174" s="88" t="s">
        <v>440</v>
      </c>
      <c r="F174" s="88" t="s">
        <v>440</v>
      </c>
      <c r="G174" s="88" t="s">
        <v>443</v>
      </c>
      <c r="H174" s="101" t="s">
        <v>539</v>
      </c>
      <c r="I174" s="88" t="s">
        <v>542</v>
      </c>
      <c r="J174" s="88">
        <v>23.4</v>
      </c>
    </row>
    <row r="175" spans="1:10" ht="15">
      <c r="A175" s="87" t="s">
        <v>403</v>
      </c>
      <c r="B175" s="100">
        <v>1659</v>
      </c>
      <c r="C175" s="58" t="s">
        <v>25</v>
      </c>
      <c r="D175" s="88" t="s">
        <v>440</v>
      </c>
      <c r="E175" s="88" t="s">
        <v>440</v>
      </c>
      <c r="F175" s="88" t="s">
        <v>440</v>
      </c>
      <c r="G175" s="88" t="s">
        <v>441</v>
      </c>
      <c r="H175" s="101" t="s">
        <v>117</v>
      </c>
      <c r="I175" s="88" t="s">
        <v>542</v>
      </c>
      <c r="J175" s="88">
        <v>23.3</v>
      </c>
    </row>
    <row r="176" spans="1:10" ht="15">
      <c r="A176" s="87" t="s">
        <v>404</v>
      </c>
      <c r="B176" s="100">
        <v>1660</v>
      </c>
      <c r="C176" s="58" t="s">
        <v>24</v>
      </c>
      <c r="D176" s="88" t="s">
        <v>440</v>
      </c>
      <c r="E176" s="88" t="s">
        <v>440</v>
      </c>
      <c r="F176" s="88" t="s">
        <v>440</v>
      </c>
      <c r="G176" s="88" t="s">
        <v>443</v>
      </c>
      <c r="H176" s="101" t="s">
        <v>117</v>
      </c>
      <c r="I176" s="88" t="s">
        <v>542</v>
      </c>
      <c r="J176" s="88">
        <v>23.5</v>
      </c>
    </row>
    <row r="177" spans="1:10" ht="15">
      <c r="A177" s="87" t="s">
        <v>405</v>
      </c>
      <c r="B177" s="100">
        <v>1661</v>
      </c>
      <c r="C177" s="58" t="s">
        <v>23</v>
      </c>
      <c r="D177" s="88" t="s">
        <v>440</v>
      </c>
      <c r="E177" s="88" t="s">
        <v>440</v>
      </c>
      <c r="F177" s="88" t="s">
        <v>440</v>
      </c>
      <c r="G177" s="88" t="s">
        <v>441</v>
      </c>
      <c r="H177" s="101" t="s">
        <v>117</v>
      </c>
      <c r="I177" s="88" t="s">
        <v>542</v>
      </c>
      <c r="J177" s="88">
        <v>23.4</v>
      </c>
    </row>
    <row r="178" spans="1:10" ht="15">
      <c r="A178" s="87" t="s">
        <v>406</v>
      </c>
      <c r="B178" s="100">
        <v>1662</v>
      </c>
      <c r="C178" s="58" t="s">
        <v>22</v>
      </c>
      <c r="D178" s="88" t="s">
        <v>440</v>
      </c>
      <c r="E178" s="88" t="s">
        <v>440</v>
      </c>
      <c r="F178" s="88" t="s">
        <v>440</v>
      </c>
      <c r="G178" s="88" t="s">
        <v>443</v>
      </c>
      <c r="H178" s="101" t="s">
        <v>538</v>
      </c>
      <c r="I178" s="88" t="s">
        <v>542</v>
      </c>
      <c r="J178" s="88">
        <v>12.3</v>
      </c>
    </row>
    <row r="179" spans="1:10" ht="15">
      <c r="A179" s="87" t="s">
        <v>407</v>
      </c>
      <c r="B179" s="100">
        <v>1663</v>
      </c>
      <c r="C179" s="58" t="s">
        <v>21</v>
      </c>
      <c r="D179" s="88" t="s">
        <v>440</v>
      </c>
      <c r="E179" s="88" t="s">
        <v>440</v>
      </c>
      <c r="F179" s="88" t="s">
        <v>440</v>
      </c>
      <c r="G179" s="88" t="s">
        <v>441</v>
      </c>
      <c r="H179" s="101" t="s">
        <v>117</v>
      </c>
      <c r="I179" s="88" t="s">
        <v>543</v>
      </c>
      <c r="J179" s="88">
        <v>22.5</v>
      </c>
    </row>
    <row r="180" spans="1:10" ht="15">
      <c r="A180" s="87" t="s">
        <v>408</v>
      </c>
      <c r="B180" s="100">
        <v>1664</v>
      </c>
      <c r="C180" s="58" t="s">
        <v>409</v>
      </c>
      <c r="D180" s="88" t="s">
        <v>440</v>
      </c>
      <c r="E180" s="88" t="s">
        <v>440</v>
      </c>
      <c r="F180" s="88" t="s">
        <v>440</v>
      </c>
      <c r="G180" s="88" t="s">
        <v>441</v>
      </c>
      <c r="H180" s="101" t="s">
        <v>117</v>
      </c>
      <c r="I180" s="88" t="s">
        <v>543</v>
      </c>
      <c r="J180" s="88">
        <v>21</v>
      </c>
    </row>
    <row r="181" spans="1:10" ht="15">
      <c r="A181" s="87" t="s">
        <v>410</v>
      </c>
      <c r="B181" s="100">
        <v>1665</v>
      </c>
      <c r="C181" s="58" t="s">
        <v>20</v>
      </c>
      <c r="D181" s="88" t="s">
        <v>440</v>
      </c>
      <c r="E181" s="88" t="s">
        <v>440</v>
      </c>
      <c r="F181" s="88" t="s">
        <v>440</v>
      </c>
      <c r="G181" s="88" t="s">
        <v>441</v>
      </c>
      <c r="H181" s="101" t="s">
        <v>117</v>
      </c>
      <c r="I181" s="88" t="s">
        <v>542</v>
      </c>
      <c r="J181" s="88">
        <v>19.6</v>
      </c>
    </row>
    <row r="182" spans="1:10" ht="15">
      <c r="A182" s="87" t="s">
        <v>411</v>
      </c>
      <c r="B182" s="100">
        <v>1666</v>
      </c>
      <c r="C182" s="58" t="s">
        <v>19</v>
      </c>
      <c r="D182" s="88" t="s">
        <v>440</v>
      </c>
      <c r="E182" s="88" t="s">
        <v>440</v>
      </c>
      <c r="F182" s="88" t="s">
        <v>440</v>
      </c>
      <c r="G182" s="88" t="s">
        <v>441</v>
      </c>
      <c r="H182" s="101" t="s">
        <v>117</v>
      </c>
      <c r="I182" s="88" t="s">
        <v>543</v>
      </c>
      <c r="J182" s="88">
        <v>24</v>
      </c>
    </row>
    <row r="183" spans="1:10" ht="15">
      <c r="A183" s="87" t="s">
        <v>412</v>
      </c>
      <c r="B183" s="100">
        <v>1667</v>
      </c>
      <c r="C183" s="58" t="s">
        <v>18</v>
      </c>
      <c r="D183" s="88" t="s">
        <v>440</v>
      </c>
      <c r="E183" s="88" t="s">
        <v>440</v>
      </c>
      <c r="F183" s="88" t="s">
        <v>440</v>
      </c>
      <c r="G183" s="88" t="s">
        <v>441</v>
      </c>
      <c r="H183" s="101" t="s">
        <v>538</v>
      </c>
      <c r="I183" s="88" t="s">
        <v>542</v>
      </c>
      <c r="J183" s="88">
        <v>15.5</v>
      </c>
    </row>
    <row r="184" spans="1:10" ht="15">
      <c r="A184" s="87" t="s">
        <v>413</v>
      </c>
      <c r="B184" s="100">
        <v>1668</v>
      </c>
      <c r="C184" s="58" t="s">
        <v>17</v>
      </c>
      <c r="D184" s="88" t="s">
        <v>440</v>
      </c>
      <c r="E184" s="88" t="s">
        <v>440</v>
      </c>
      <c r="F184" s="88" t="s">
        <v>440</v>
      </c>
      <c r="G184" s="88" t="s">
        <v>441</v>
      </c>
      <c r="H184" s="101" t="s">
        <v>117</v>
      </c>
      <c r="I184" s="88" t="s">
        <v>542</v>
      </c>
      <c r="J184" s="88">
        <v>17</v>
      </c>
    </row>
    <row r="185" spans="1:10" ht="15">
      <c r="A185" s="87" t="s">
        <v>414</v>
      </c>
      <c r="B185" s="100">
        <v>1669</v>
      </c>
      <c r="C185" s="58" t="s">
        <v>16</v>
      </c>
      <c r="D185" s="88" t="s">
        <v>440</v>
      </c>
      <c r="E185" s="88" t="s">
        <v>440</v>
      </c>
      <c r="F185" s="88" t="s">
        <v>440</v>
      </c>
      <c r="G185" s="88" t="s">
        <v>441</v>
      </c>
      <c r="H185" s="101" t="s">
        <v>117</v>
      </c>
      <c r="I185" s="88" t="s">
        <v>542</v>
      </c>
      <c r="J185" s="88">
        <v>21.6</v>
      </c>
    </row>
    <row r="186" spans="1:10" ht="15">
      <c r="A186" s="87" t="s">
        <v>415</v>
      </c>
      <c r="B186" s="100">
        <v>1670</v>
      </c>
      <c r="C186" s="58" t="s">
        <v>15</v>
      </c>
      <c r="D186" s="88" t="s">
        <v>440</v>
      </c>
      <c r="E186" s="88" t="s">
        <v>440</v>
      </c>
      <c r="F186" s="88" t="s">
        <v>440</v>
      </c>
      <c r="G186" s="88" t="s">
        <v>441</v>
      </c>
      <c r="H186" s="101" t="s">
        <v>117</v>
      </c>
      <c r="I186" s="88" t="s">
        <v>542</v>
      </c>
      <c r="J186" s="88">
        <v>21.2</v>
      </c>
    </row>
    <row r="187" spans="1:10" ht="15">
      <c r="A187" s="87" t="s">
        <v>416</v>
      </c>
      <c r="B187" s="100">
        <v>1671</v>
      </c>
      <c r="C187" s="58" t="s">
        <v>14</v>
      </c>
      <c r="D187" s="88" t="s">
        <v>440</v>
      </c>
      <c r="E187" s="88" t="s">
        <v>440</v>
      </c>
      <c r="F187" s="88" t="s">
        <v>440</v>
      </c>
      <c r="G187" s="88" t="s">
        <v>441</v>
      </c>
      <c r="H187" s="101" t="s">
        <v>117</v>
      </c>
      <c r="I187" s="88" t="s">
        <v>542</v>
      </c>
      <c r="J187" s="88">
        <v>19</v>
      </c>
    </row>
    <row r="188" spans="1:10" ht="15">
      <c r="A188" s="87" t="s">
        <v>417</v>
      </c>
      <c r="B188" s="100">
        <v>1672</v>
      </c>
      <c r="C188" s="58" t="s">
        <v>13</v>
      </c>
      <c r="D188" s="88" t="s">
        <v>440</v>
      </c>
      <c r="E188" s="88" t="s">
        <v>440</v>
      </c>
      <c r="F188" s="88" t="s">
        <v>440</v>
      </c>
      <c r="G188" s="88" t="s">
        <v>441</v>
      </c>
      <c r="H188" s="101" t="s">
        <v>117</v>
      </c>
      <c r="I188" s="88" t="s">
        <v>542</v>
      </c>
      <c r="J188" s="88">
        <v>19.7</v>
      </c>
    </row>
    <row r="189" spans="1:10" ht="15">
      <c r="A189" s="87" t="s">
        <v>418</v>
      </c>
      <c r="B189" s="100">
        <v>1673</v>
      </c>
      <c r="C189" s="58" t="s">
        <v>12</v>
      </c>
      <c r="D189" s="88" t="s">
        <v>440</v>
      </c>
      <c r="E189" s="88" t="s">
        <v>440</v>
      </c>
      <c r="F189" s="88" t="s">
        <v>440</v>
      </c>
      <c r="G189" s="88" t="s">
        <v>443</v>
      </c>
      <c r="H189" s="101" t="s">
        <v>117</v>
      </c>
      <c r="I189" s="88" t="s">
        <v>542</v>
      </c>
      <c r="J189" s="88">
        <v>19.3</v>
      </c>
    </row>
    <row r="190" spans="1:10" ht="15">
      <c r="A190" s="87" t="s">
        <v>419</v>
      </c>
      <c r="B190" s="100">
        <v>1674</v>
      </c>
      <c r="C190" s="58" t="s">
        <v>11</v>
      </c>
      <c r="D190" s="88" t="s">
        <v>440</v>
      </c>
      <c r="E190" s="88" t="s">
        <v>440</v>
      </c>
      <c r="F190" s="88" t="s">
        <v>440</v>
      </c>
      <c r="G190" s="88" t="s">
        <v>441</v>
      </c>
      <c r="H190" s="101" t="s">
        <v>117</v>
      </c>
      <c r="I190" s="88" t="s">
        <v>542</v>
      </c>
      <c r="J190" s="88">
        <v>15.7</v>
      </c>
    </row>
    <row r="191" spans="1:10" ht="15">
      <c r="A191" s="87" t="s">
        <v>420</v>
      </c>
      <c r="B191" s="100">
        <v>1676</v>
      </c>
      <c r="C191" s="58" t="s">
        <v>10</v>
      </c>
      <c r="D191" s="88" t="s">
        <v>440</v>
      </c>
      <c r="E191" s="88" t="s">
        <v>440</v>
      </c>
      <c r="F191" s="88" t="s">
        <v>440</v>
      </c>
      <c r="G191" s="88" t="s">
        <v>441</v>
      </c>
      <c r="H191" s="101" t="s">
        <v>117</v>
      </c>
      <c r="I191" s="88" t="s">
        <v>542</v>
      </c>
      <c r="J191" s="88">
        <v>14.5</v>
      </c>
    </row>
    <row r="192" spans="1:10" ht="15">
      <c r="A192" s="87" t="s">
        <v>421</v>
      </c>
      <c r="B192" s="100">
        <v>1678</v>
      </c>
      <c r="C192" s="225" t="s">
        <v>9</v>
      </c>
      <c r="D192" s="88" t="s">
        <v>440</v>
      </c>
      <c r="E192" s="88" t="s">
        <v>440</v>
      </c>
      <c r="F192" s="88" t="s">
        <v>440</v>
      </c>
      <c r="G192" s="88" t="s">
        <v>441</v>
      </c>
      <c r="H192" s="101" t="s">
        <v>117</v>
      </c>
      <c r="I192" s="88" t="s">
        <v>542</v>
      </c>
      <c r="J192" s="88">
        <v>22</v>
      </c>
    </row>
    <row r="193" spans="1:10" ht="15">
      <c r="A193" s="87" t="s">
        <v>422</v>
      </c>
      <c r="B193" s="100">
        <v>1679</v>
      </c>
      <c r="C193" s="58" t="s">
        <v>8</v>
      </c>
      <c r="D193" s="88" t="s">
        <v>440</v>
      </c>
      <c r="E193" s="88" t="s">
        <v>440</v>
      </c>
      <c r="F193" s="88" t="s">
        <v>440</v>
      </c>
      <c r="G193" s="88" t="s">
        <v>441</v>
      </c>
      <c r="H193" s="101" t="s">
        <v>117</v>
      </c>
      <c r="I193" s="88" t="s">
        <v>542</v>
      </c>
      <c r="J193" s="88">
        <v>16.1</v>
      </c>
    </row>
    <row r="194" spans="1:10" ht="15">
      <c r="A194" s="87" t="s">
        <v>423</v>
      </c>
      <c r="B194" s="100">
        <v>1680</v>
      </c>
      <c r="C194" s="58" t="s">
        <v>7</v>
      </c>
      <c r="D194" s="88" t="s">
        <v>440</v>
      </c>
      <c r="E194" s="88" t="s">
        <v>440</v>
      </c>
      <c r="F194" s="88" t="s">
        <v>440</v>
      </c>
      <c r="G194" s="88" t="s">
        <v>441</v>
      </c>
      <c r="H194" s="101" t="s">
        <v>117</v>
      </c>
      <c r="I194" s="88" t="s">
        <v>542</v>
      </c>
      <c r="J194" s="88">
        <v>19</v>
      </c>
    </row>
    <row r="195" spans="1:10" ht="15">
      <c r="A195" s="87" t="s">
        <v>424</v>
      </c>
      <c r="B195" s="100">
        <v>1681</v>
      </c>
      <c r="C195" s="58" t="s">
        <v>6</v>
      </c>
      <c r="D195" s="88" t="s">
        <v>440</v>
      </c>
      <c r="E195" s="88" t="s">
        <v>440</v>
      </c>
      <c r="F195" s="88" t="s">
        <v>440</v>
      </c>
      <c r="G195" s="88" t="s">
        <v>441</v>
      </c>
      <c r="H195" s="101" t="s">
        <v>117</v>
      </c>
      <c r="I195" s="88" t="s">
        <v>542</v>
      </c>
      <c r="J195" s="88">
        <v>18.1</v>
      </c>
    </row>
    <row r="196" spans="1:10" ht="15">
      <c r="A196" s="87" t="s">
        <v>425</v>
      </c>
      <c r="B196" s="100">
        <v>1682</v>
      </c>
      <c r="C196" s="58" t="s">
        <v>5</v>
      </c>
      <c r="D196" s="88" t="s">
        <v>440</v>
      </c>
      <c r="E196" s="88" t="s">
        <v>440</v>
      </c>
      <c r="F196" s="88" t="s">
        <v>440</v>
      </c>
      <c r="G196" s="88" t="s">
        <v>441</v>
      </c>
      <c r="H196" s="101" t="s">
        <v>117</v>
      </c>
      <c r="I196" s="88" t="s">
        <v>543</v>
      </c>
      <c r="J196" s="88">
        <v>19.3</v>
      </c>
    </row>
    <row r="197" spans="1:10" ht="15">
      <c r="A197" s="87" t="s">
        <v>426</v>
      </c>
      <c r="B197" s="100">
        <v>1684</v>
      </c>
      <c r="C197" s="58" t="s">
        <v>4</v>
      </c>
      <c r="D197" s="88" t="s">
        <v>440</v>
      </c>
      <c r="E197" s="88" t="s">
        <v>440</v>
      </c>
      <c r="F197" s="88" t="s">
        <v>440</v>
      </c>
      <c r="G197" s="88" t="s">
        <v>441</v>
      </c>
      <c r="H197" s="101" t="s">
        <v>117</v>
      </c>
      <c r="I197" s="88" t="s">
        <v>542</v>
      </c>
      <c r="J197" s="88">
        <v>15</v>
      </c>
    </row>
    <row r="198" spans="1:10" ht="15">
      <c r="A198" s="87" t="s">
        <v>427</v>
      </c>
      <c r="B198" s="100">
        <v>1685</v>
      </c>
      <c r="C198" s="58" t="s">
        <v>3</v>
      </c>
      <c r="D198" s="88" t="s">
        <v>440</v>
      </c>
      <c r="E198" s="88" t="s">
        <v>440</v>
      </c>
      <c r="F198" s="88" t="s">
        <v>440</v>
      </c>
      <c r="G198" s="88" t="s">
        <v>441</v>
      </c>
      <c r="H198" s="101" t="s">
        <v>117</v>
      </c>
      <c r="I198" s="88" t="s">
        <v>542</v>
      </c>
      <c r="J198" s="88">
        <v>16.6</v>
      </c>
    </row>
    <row r="199" spans="1:10" ht="15">
      <c r="A199" s="87" t="s">
        <v>428</v>
      </c>
      <c r="B199" s="100">
        <v>1686</v>
      </c>
      <c r="C199" s="58" t="s">
        <v>2</v>
      </c>
      <c r="D199" s="88" t="s">
        <v>440</v>
      </c>
      <c r="E199" s="88" t="s">
        <v>440</v>
      </c>
      <c r="F199" s="88" t="s">
        <v>440</v>
      </c>
      <c r="G199" s="88" t="s">
        <v>441</v>
      </c>
      <c r="H199" s="101" t="s">
        <v>117</v>
      </c>
      <c r="I199" s="88" t="s">
        <v>542</v>
      </c>
      <c r="J199" s="88">
        <v>17.4</v>
      </c>
    </row>
    <row r="200" spans="1:10" ht="15">
      <c r="A200" s="87" t="s">
        <v>429</v>
      </c>
      <c r="B200" s="100">
        <v>1687</v>
      </c>
      <c r="C200" s="58" t="s">
        <v>1</v>
      </c>
      <c r="D200" s="88" t="s">
        <v>440</v>
      </c>
      <c r="E200" s="88" t="s">
        <v>440</v>
      </c>
      <c r="F200" s="88" t="s">
        <v>440</v>
      </c>
      <c r="G200" s="88" t="s">
        <v>441</v>
      </c>
      <c r="H200" s="101" t="s">
        <v>117</v>
      </c>
      <c r="I200" s="88" t="s">
        <v>542</v>
      </c>
      <c r="J200" s="88">
        <v>19.8</v>
      </c>
    </row>
    <row r="201" spans="1:10" ht="15">
      <c r="A201" s="87" t="s">
        <v>430</v>
      </c>
      <c r="B201" s="100">
        <v>1688</v>
      </c>
      <c r="C201" s="58" t="s">
        <v>0</v>
      </c>
      <c r="D201" s="88" t="s">
        <v>440</v>
      </c>
      <c r="E201" s="88" t="s">
        <v>440</v>
      </c>
      <c r="F201" s="88" t="s">
        <v>440</v>
      </c>
      <c r="G201" s="88" t="s">
        <v>441</v>
      </c>
      <c r="H201" s="101" t="s">
        <v>117</v>
      </c>
      <c r="I201" s="88" t="s">
        <v>542</v>
      </c>
      <c r="J201" s="88">
        <v>20.5</v>
      </c>
    </row>
  </sheetData>
  <sheetProtection/>
  <conditionalFormatting sqref="C2:C20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:C20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1"/>
  <sheetViews>
    <sheetView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K1" sqref="K1"/>
      <selection pane="bottomLeft" activeCell="A18" sqref="A18"/>
      <selection pane="bottomRight" activeCell="H43" sqref="H43"/>
    </sheetView>
  </sheetViews>
  <sheetFormatPr defaultColWidth="9.140625" defaultRowHeight="15"/>
  <cols>
    <col min="1" max="1" width="12.00390625" style="107" bestFit="1" customWidth="1"/>
    <col min="2" max="2" width="13.7109375" style="107" bestFit="1" customWidth="1"/>
    <col min="3" max="3" width="29.140625" style="107" bestFit="1" customWidth="1"/>
    <col min="4" max="4" width="8.7109375" style="107" bestFit="1" customWidth="1"/>
    <col min="5" max="5" width="17.28125" style="107" bestFit="1" customWidth="1"/>
    <col min="6" max="6" width="20.57421875" style="107" bestFit="1" customWidth="1"/>
    <col min="7" max="7" width="9.140625" style="107" customWidth="1"/>
    <col min="8" max="8" width="11.57421875" style="107" bestFit="1" customWidth="1"/>
    <col min="9" max="9" width="7.421875" style="107" customWidth="1"/>
    <col min="10" max="10" width="22.8515625" style="107" bestFit="1" customWidth="1"/>
    <col min="11" max="11" width="7.140625" style="107" customWidth="1"/>
    <col min="12" max="12" width="18.7109375" style="107" bestFit="1" customWidth="1"/>
    <col min="13" max="13" width="5.140625" style="107" customWidth="1"/>
    <col min="14" max="16384" width="9.140625" style="107" customWidth="1"/>
  </cols>
  <sheetData>
    <row r="1" spans="1:13" ht="15.75" thickBot="1">
      <c r="A1" s="108" t="s">
        <v>123</v>
      </c>
      <c r="B1" s="108" t="s">
        <v>124</v>
      </c>
      <c r="C1" s="109" t="s">
        <v>125</v>
      </c>
      <c r="D1" s="110" t="s">
        <v>97</v>
      </c>
      <c r="E1" s="110" t="s">
        <v>437</v>
      </c>
      <c r="F1" s="111" t="s">
        <v>438</v>
      </c>
      <c r="H1" s="376" t="s">
        <v>437</v>
      </c>
      <c r="I1" s="375"/>
      <c r="J1" s="373" t="s">
        <v>438</v>
      </c>
      <c r="K1" s="375"/>
      <c r="L1" s="373" t="s">
        <v>97</v>
      </c>
      <c r="M1" s="374"/>
    </row>
    <row r="2" spans="1:13" ht="15">
      <c r="A2" s="53" t="s">
        <v>126</v>
      </c>
      <c r="B2" s="102">
        <v>13</v>
      </c>
      <c r="C2" s="103" t="s">
        <v>127</v>
      </c>
      <c r="D2" s="82" t="s">
        <v>517</v>
      </c>
      <c r="E2" s="82" t="s">
        <v>517</v>
      </c>
      <c r="F2" s="82" t="s">
        <v>537</v>
      </c>
      <c r="H2" s="107" t="s">
        <v>118</v>
      </c>
      <c r="I2" s="104">
        <v>189</v>
      </c>
      <c r="J2" s="107" t="s">
        <v>120</v>
      </c>
      <c r="K2" s="104">
        <v>51</v>
      </c>
      <c r="L2" s="107" t="s">
        <v>118</v>
      </c>
      <c r="M2" s="104">
        <v>188</v>
      </c>
    </row>
    <row r="3" spans="1:13" ht="15">
      <c r="A3" s="56" t="s">
        <v>128</v>
      </c>
      <c r="B3" s="105">
        <v>14</v>
      </c>
      <c r="C3" s="106" t="s">
        <v>129</v>
      </c>
      <c r="D3" s="83" t="s">
        <v>517</v>
      </c>
      <c r="E3" s="83" t="s">
        <v>446</v>
      </c>
      <c r="F3" s="83" t="s">
        <v>447</v>
      </c>
      <c r="H3" s="1" t="s">
        <v>452</v>
      </c>
      <c r="I3" s="104">
        <v>11</v>
      </c>
      <c r="J3" s="1" t="s">
        <v>117</v>
      </c>
      <c r="K3" s="104">
        <v>141</v>
      </c>
      <c r="L3" s="1" t="s">
        <v>119</v>
      </c>
      <c r="M3" s="104">
        <v>12</v>
      </c>
    </row>
    <row r="4" spans="1:13" ht="15">
      <c r="A4" s="56" t="s">
        <v>130</v>
      </c>
      <c r="B4" s="105">
        <v>41</v>
      </c>
      <c r="C4" s="106" t="s">
        <v>131</v>
      </c>
      <c r="D4" s="83" t="s">
        <v>517</v>
      </c>
      <c r="E4" s="83" t="s">
        <v>517</v>
      </c>
      <c r="F4" s="83" t="s">
        <v>537</v>
      </c>
      <c r="J4" s="107" t="s">
        <v>121</v>
      </c>
      <c r="K4" s="104">
        <v>8</v>
      </c>
      <c r="M4" s="104"/>
    </row>
    <row r="5" spans="1:13" ht="15">
      <c r="A5" s="56" t="s">
        <v>132</v>
      </c>
      <c r="B5" s="105">
        <v>45</v>
      </c>
      <c r="C5" s="106" t="s">
        <v>133</v>
      </c>
      <c r="D5" s="83" t="s">
        <v>517</v>
      </c>
      <c r="E5" s="83" t="s">
        <v>517</v>
      </c>
      <c r="F5" s="83" t="s">
        <v>447</v>
      </c>
      <c r="H5" s="104"/>
      <c r="I5" s="104"/>
      <c r="J5" s="104"/>
      <c r="K5" s="104"/>
      <c r="L5" s="104"/>
      <c r="M5" s="104"/>
    </row>
    <row r="6" spans="1:13" ht="15">
      <c r="A6" s="56" t="s">
        <v>134</v>
      </c>
      <c r="B6" s="105">
        <v>50</v>
      </c>
      <c r="C6" s="106" t="s">
        <v>135</v>
      </c>
      <c r="D6" s="83" t="s">
        <v>517</v>
      </c>
      <c r="E6" s="83" t="s">
        <v>517</v>
      </c>
      <c r="F6" s="83" t="s">
        <v>447</v>
      </c>
      <c r="K6" s="104"/>
      <c r="M6" s="104"/>
    </row>
    <row r="7" spans="1:13" ht="15">
      <c r="A7" s="56" t="s">
        <v>136</v>
      </c>
      <c r="B7" s="105">
        <v>54</v>
      </c>
      <c r="C7" s="106" t="s">
        <v>137</v>
      </c>
      <c r="D7" s="83" t="s">
        <v>517</v>
      </c>
      <c r="E7" s="83" t="s">
        <v>517</v>
      </c>
      <c r="F7" s="83" t="s">
        <v>447</v>
      </c>
      <c r="K7" s="104"/>
      <c r="M7" s="104"/>
    </row>
    <row r="8" spans="1:13" ht="15">
      <c r="A8" s="56" t="s">
        <v>138</v>
      </c>
      <c r="B8" s="105">
        <v>60</v>
      </c>
      <c r="C8" s="106" t="s">
        <v>139</v>
      </c>
      <c r="D8" s="83" t="s">
        <v>517</v>
      </c>
      <c r="E8" s="83" t="s">
        <v>517</v>
      </c>
      <c r="F8" s="83" t="s">
        <v>447</v>
      </c>
      <c r="M8" s="104"/>
    </row>
    <row r="9" spans="1:13" ht="15">
      <c r="A9" s="56" t="s">
        <v>140</v>
      </c>
      <c r="B9" s="105">
        <v>62</v>
      </c>
      <c r="C9" s="106" t="s">
        <v>141</v>
      </c>
      <c r="D9" s="83" t="s">
        <v>517</v>
      </c>
      <c r="E9" s="83" t="s">
        <v>446</v>
      </c>
      <c r="F9" s="83" t="s">
        <v>447</v>
      </c>
      <c r="M9" s="104"/>
    </row>
    <row r="10" spans="1:13" ht="15">
      <c r="A10" s="56" t="s">
        <v>142</v>
      </c>
      <c r="B10" s="105">
        <v>67</v>
      </c>
      <c r="C10" s="106" t="s">
        <v>143</v>
      </c>
      <c r="D10" s="83" t="s">
        <v>517</v>
      </c>
      <c r="E10" s="83" t="s">
        <v>517</v>
      </c>
      <c r="F10" s="83" t="s">
        <v>537</v>
      </c>
      <c r="M10" s="104"/>
    </row>
    <row r="11" spans="1:6" ht="15">
      <c r="A11" s="56" t="s">
        <v>144</v>
      </c>
      <c r="B11" s="105">
        <v>70</v>
      </c>
      <c r="C11" s="106" t="s">
        <v>145</v>
      </c>
      <c r="D11" s="83" t="s">
        <v>517</v>
      </c>
      <c r="E11" s="83" t="s">
        <v>517</v>
      </c>
      <c r="F11" s="83" t="s">
        <v>447</v>
      </c>
    </row>
    <row r="12" spans="1:6" ht="15">
      <c r="A12" s="56" t="s">
        <v>146</v>
      </c>
      <c r="B12" s="105">
        <v>71</v>
      </c>
      <c r="C12" s="106" t="s">
        <v>147</v>
      </c>
      <c r="D12" s="83" t="s">
        <v>517</v>
      </c>
      <c r="E12" s="83" t="s">
        <v>517</v>
      </c>
      <c r="F12" s="83" t="s">
        <v>447</v>
      </c>
    </row>
    <row r="13" spans="1:6" ht="15">
      <c r="A13" s="56" t="s">
        <v>148</v>
      </c>
      <c r="B13" s="105">
        <v>78</v>
      </c>
      <c r="C13" s="106" t="s">
        <v>149</v>
      </c>
      <c r="D13" s="83" t="s">
        <v>517</v>
      </c>
      <c r="E13" s="83" t="s">
        <v>517</v>
      </c>
      <c r="F13" s="83" t="s">
        <v>537</v>
      </c>
    </row>
    <row r="14" spans="1:6" ht="15">
      <c r="A14" s="56" t="s">
        <v>150</v>
      </c>
      <c r="B14" s="105">
        <v>80</v>
      </c>
      <c r="C14" s="106" t="s">
        <v>151</v>
      </c>
      <c r="D14" s="83" t="s">
        <v>517</v>
      </c>
      <c r="E14" s="83" t="s">
        <v>517</v>
      </c>
      <c r="F14" s="83" t="s">
        <v>447</v>
      </c>
    </row>
    <row r="15" spans="1:6" ht="15">
      <c r="A15" s="56" t="s">
        <v>152</v>
      </c>
      <c r="B15" s="105">
        <v>81</v>
      </c>
      <c r="C15" s="106" t="s">
        <v>153</v>
      </c>
      <c r="D15" s="83" t="s">
        <v>517</v>
      </c>
      <c r="E15" s="83" t="s">
        <v>517</v>
      </c>
      <c r="F15" s="83" t="s">
        <v>447</v>
      </c>
    </row>
    <row r="16" spans="1:6" ht="15">
      <c r="A16" s="56" t="s">
        <v>154</v>
      </c>
      <c r="B16" s="105">
        <v>83</v>
      </c>
      <c r="C16" s="106" t="s">
        <v>155</v>
      </c>
      <c r="D16" s="83" t="s">
        <v>517</v>
      </c>
      <c r="E16" s="83" t="s">
        <v>517</v>
      </c>
      <c r="F16" s="83" t="s">
        <v>447</v>
      </c>
    </row>
    <row r="17" spans="1:6" ht="15">
      <c r="A17" s="56" t="s">
        <v>156</v>
      </c>
      <c r="B17" s="105">
        <v>85</v>
      </c>
      <c r="C17" s="106" t="s">
        <v>91</v>
      </c>
      <c r="D17" s="83" t="s">
        <v>517</v>
      </c>
      <c r="E17" s="83" t="s">
        <v>517</v>
      </c>
      <c r="F17" s="83" t="s">
        <v>447</v>
      </c>
    </row>
    <row r="18" spans="1:6" ht="15">
      <c r="A18" s="56" t="s">
        <v>157</v>
      </c>
      <c r="B18" s="105">
        <v>97</v>
      </c>
      <c r="C18" s="106" t="s">
        <v>90</v>
      </c>
      <c r="D18" s="83" t="s">
        <v>517</v>
      </c>
      <c r="E18" s="83" t="s">
        <v>517</v>
      </c>
      <c r="F18" s="83" t="s">
        <v>447</v>
      </c>
    </row>
    <row r="19" spans="1:6" ht="15">
      <c r="A19" s="56" t="s">
        <v>158</v>
      </c>
      <c r="B19" s="105">
        <v>98</v>
      </c>
      <c r="C19" s="106" t="s">
        <v>159</v>
      </c>
      <c r="D19" s="83" t="s">
        <v>517</v>
      </c>
      <c r="E19" s="83" t="s">
        <v>517</v>
      </c>
      <c r="F19" s="83" t="s">
        <v>447</v>
      </c>
    </row>
    <row r="20" spans="1:6" ht="15">
      <c r="A20" s="56" t="s">
        <v>160</v>
      </c>
      <c r="B20" s="105">
        <v>100</v>
      </c>
      <c r="C20" s="106" t="s">
        <v>161</v>
      </c>
      <c r="D20" s="83" t="s">
        <v>517</v>
      </c>
      <c r="E20" s="83" t="s">
        <v>517</v>
      </c>
      <c r="F20" s="83" t="s">
        <v>537</v>
      </c>
    </row>
    <row r="21" spans="1:6" ht="15">
      <c r="A21" s="56" t="s">
        <v>162</v>
      </c>
      <c r="B21" s="105">
        <v>101</v>
      </c>
      <c r="C21" s="106" t="s">
        <v>163</v>
      </c>
      <c r="D21" s="83" t="s">
        <v>517</v>
      </c>
      <c r="E21" s="83" t="s">
        <v>517</v>
      </c>
      <c r="F21" s="83" t="s">
        <v>537</v>
      </c>
    </row>
    <row r="22" spans="1:6" ht="15">
      <c r="A22" s="56" t="s">
        <v>164</v>
      </c>
      <c r="B22" s="105">
        <v>104</v>
      </c>
      <c r="C22" s="106" t="s">
        <v>89</v>
      </c>
      <c r="D22" s="83" t="s">
        <v>517</v>
      </c>
      <c r="E22" s="83" t="s">
        <v>517</v>
      </c>
      <c r="F22" s="83" t="s">
        <v>537</v>
      </c>
    </row>
    <row r="23" spans="1:6" ht="15">
      <c r="A23" s="56" t="s">
        <v>165</v>
      </c>
      <c r="B23" s="105">
        <v>105</v>
      </c>
      <c r="C23" s="106" t="s">
        <v>166</v>
      </c>
      <c r="D23" s="83" t="s">
        <v>517</v>
      </c>
      <c r="E23" s="83" t="s">
        <v>517</v>
      </c>
      <c r="F23" s="83" t="s">
        <v>447</v>
      </c>
    </row>
    <row r="24" spans="1:6" ht="15">
      <c r="A24" s="56" t="s">
        <v>167</v>
      </c>
      <c r="B24" s="105">
        <v>108</v>
      </c>
      <c r="C24" s="106" t="s">
        <v>168</v>
      </c>
      <c r="D24" s="83" t="s">
        <v>517</v>
      </c>
      <c r="E24" s="83" t="s">
        <v>517</v>
      </c>
      <c r="F24" s="83" t="s">
        <v>537</v>
      </c>
    </row>
    <row r="25" spans="1:6" ht="15">
      <c r="A25" s="56" t="s">
        <v>169</v>
      </c>
      <c r="B25" s="105">
        <v>109</v>
      </c>
      <c r="C25" s="106" t="s">
        <v>88</v>
      </c>
      <c r="D25" s="83" t="s">
        <v>517</v>
      </c>
      <c r="E25" s="83" t="s">
        <v>517</v>
      </c>
      <c r="F25" s="83" t="s">
        <v>537</v>
      </c>
    </row>
    <row r="26" spans="1:6" ht="15">
      <c r="A26" s="56" t="s">
        <v>170</v>
      </c>
      <c r="B26" s="105">
        <v>114</v>
      </c>
      <c r="C26" s="106" t="s">
        <v>171</v>
      </c>
      <c r="D26" s="83" t="s">
        <v>517</v>
      </c>
      <c r="E26" s="83" t="s">
        <v>517</v>
      </c>
      <c r="F26" s="83" t="s">
        <v>537</v>
      </c>
    </row>
    <row r="27" spans="1:6" ht="15">
      <c r="A27" s="56" t="s">
        <v>172</v>
      </c>
      <c r="B27" s="105">
        <v>118</v>
      </c>
      <c r="C27" s="106" t="s">
        <v>87</v>
      </c>
      <c r="D27" s="83" t="s">
        <v>517</v>
      </c>
      <c r="E27" s="83" t="s">
        <v>517</v>
      </c>
      <c r="F27" s="83" t="s">
        <v>537</v>
      </c>
    </row>
    <row r="28" spans="1:6" ht="15">
      <c r="A28" s="56" t="s">
        <v>173</v>
      </c>
      <c r="B28" s="105">
        <v>121</v>
      </c>
      <c r="C28" s="106" t="s">
        <v>86</v>
      </c>
      <c r="D28" s="83" t="s">
        <v>517</v>
      </c>
      <c r="E28" s="83" t="s">
        <v>517</v>
      </c>
      <c r="F28" s="83" t="s">
        <v>537</v>
      </c>
    </row>
    <row r="29" spans="1:6" ht="15">
      <c r="A29" s="56" t="s">
        <v>174</v>
      </c>
      <c r="B29" s="105">
        <v>122</v>
      </c>
      <c r="C29" s="106" t="s">
        <v>85</v>
      </c>
      <c r="D29" s="83" t="s">
        <v>517</v>
      </c>
      <c r="E29" s="83" t="s">
        <v>517</v>
      </c>
      <c r="F29" s="83" t="s">
        <v>537</v>
      </c>
    </row>
    <row r="30" spans="1:6" ht="15">
      <c r="A30" s="56" t="s">
        <v>175</v>
      </c>
      <c r="B30" s="105">
        <v>123</v>
      </c>
      <c r="C30" s="106" t="s">
        <v>176</v>
      </c>
      <c r="D30" s="83" t="s">
        <v>517</v>
      </c>
      <c r="E30" s="83" t="s">
        <v>517</v>
      </c>
      <c r="F30" s="83" t="s">
        <v>447</v>
      </c>
    </row>
    <row r="31" spans="1:6" ht="15">
      <c r="A31" s="56" t="s">
        <v>177</v>
      </c>
      <c r="B31" s="105">
        <v>124</v>
      </c>
      <c r="C31" s="106" t="s">
        <v>178</v>
      </c>
      <c r="D31" s="83" t="s">
        <v>517</v>
      </c>
      <c r="E31" s="83" t="s">
        <v>517</v>
      </c>
      <c r="F31" s="83" t="s">
        <v>540</v>
      </c>
    </row>
    <row r="32" spans="1:6" ht="15">
      <c r="A32" s="56" t="s">
        <v>179</v>
      </c>
      <c r="B32" s="105">
        <v>127</v>
      </c>
      <c r="C32" s="106" t="s">
        <v>180</v>
      </c>
      <c r="D32" s="83" t="s">
        <v>517</v>
      </c>
      <c r="E32" s="83" t="s">
        <v>517</v>
      </c>
      <c r="F32" s="83" t="s">
        <v>537</v>
      </c>
    </row>
    <row r="33" spans="1:6" ht="15">
      <c r="A33" s="56" t="s">
        <v>181</v>
      </c>
      <c r="B33" s="105">
        <v>129</v>
      </c>
      <c r="C33" s="106" t="s">
        <v>182</v>
      </c>
      <c r="D33" s="83" t="s">
        <v>517</v>
      </c>
      <c r="E33" s="83" t="s">
        <v>517</v>
      </c>
      <c r="F33" s="83" t="s">
        <v>447</v>
      </c>
    </row>
    <row r="34" spans="1:6" ht="15">
      <c r="A34" s="56" t="s">
        <v>183</v>
      </c>
      <c r="B34" s="105">
        <v>132</v>
      </c>
      <c r="C34" s="106" t="s">
        <v>184</v>
      </c>
      <c r="D34" s="83" t="s">
        <v>517</v>
      </c>
      <c r="E34" s="83" t="s">
        <v>517</v>
      </c>
      <c r="F34" s="83" t="s">
        <v>447</v>
      </c>
    </row>
    <row r="35" spans="1:6" ht="15">
      <c r="A35" s="56" t="s">
        <v>185</v>
      </c>
      <c r="B35" s="105">
        <v>138</v>
      </c>
      <c r="C35" s="106" t="s">
        <v>186</v>
      </c>
      <c r="D35" s="83" t="s">
        <v>517</v>
      </c>
      <c r="E35" s="83" t="s">
        <v>517</v>
      </c>
      <c r="F35" s="83" t="s">
        <v>447</v>
      </c>
    </row>
    <row r="36" spans="1:6" ht="15">
      <c r="A36" s="56" t="s">
        <v>187</v>
      </c>
      <c r="B36" s="105" t="s">
        <v>188</v>
      </c>
      <c r="C36" s="106" t="s">
        <v>189</v>
      </c>
      <c r="D36" s="83" t="s">
        <v>517</v>
      </c>
      <c r="E36" s="83" t="s">
        <v>517</v>
      </c>
      <c r="F36" s="8" t="s">
        <v>447</v>
      </c>
    </row>
    <row r="37" spans="1:6" ht="15">
      <c r="A37" s="56" t="s">
        <v>190</v>
      </c>
      <c r="B37" s="105">
        <v>148</v>
      </c>
      <c r="C37" s="106" t="s">
        <v>191</v>
      </c>
      <c r="D37" s="83" t="s">
        <v>517</v>
      </c>
      <c r="E37" s="83" t="s">
        <v>517</v>
      </c>
      <c r="F37" s="83" t="s">
        <v>447</v>
      </c>
    </row>
    <row r="38" spans="1:6" ht="15">
      <c r="A38" s="56" t="s">
        <v>192</v>
      </c>
      <c r="B38" s="105">
        <v>152</v>
      </c>
      <c r="C38" s="106" t="s">
        <v>193</v>
      </c>
      <c r="D38" s="83" t="s">
        <v>517</v>
      </c>
      <c r="E38" s="83" t="s">
        <v>517</v>
      </c>
      <c r="F38" s="83" t="s">
        <v>537</v>
      </c>
    </row>
    <row r="39" spans="1:6" ht="15">
      <c r="A39" s="56" t="s">
        <v>194</v>
      </c>
      <c r="B39" s="105">
        <v>153</v>
      </c>
      <c r="C39" s="106" t="s">
        <v>195</v>
      </c>
      <c r="D39" s="83" t="s">
        <v>517</v>
      </c>
      <c r="E39" s="83" t="s">
        <v>517</v>
      </c>
      <c r="F39" s="83" t="s">
        <v>447</v>
      </c>
    </row>
    <row r="40" spans="1:6" ht="15">
      <c r="A40" s="56" t="s">
        <v>196</v>
      </c>
      <c r="B40" s="105">
        <v>154</v>
      </c>
      <c r="C40" s="106" t="s">
        <v>197</v>
      </c>
      <c r="D40" s="83" t="s">
        <v>517</v>
      </c>
      <c r="E40" s="83" t="s">
        <v>517</v>
      </c>
      <c r="F40" s="83" t="s">
        <v>537</v>
      </c>
    </row>
    <row r="41" spans="1:6" ht="15">
      <c r="A41" s="56" t="s">
        <v>198</v>
      </c>
      <c r="B41" s="105">
        <v>155</v>
      </c>
      <c r="C41" s="106" t="s">
        <v>199</v>
      </c>
      <c r="D41" s="83" t="s">
        <v>517</v>
      </c>
      <c r="E41" s="83" t="s">
        <v>446</v>
      </c>
      <c r="F41" s="83" t="s">
        <v>537</v>
      </c>
    </row>
    <row r="42" spans="1:6" ht="15">
      <c r="A42" s="56" t="s">
        <v>200</v>
      </c>
      <c r="B42" s="105">
        <v>157</v>
      </c>
      <c r="C42" s="106" t="s">
        <v>201</v>
      </c>
      <c r="D42" s="83" t="s">
        <v>517</v>
      </c>
      <c r="E42" s="83" t="s">
        <v>517</v>
      </c>
      <c r="F42" s="83" t="s">
        <v>447</v>
      </c>
    </row>
    <row r="43" spans="1:6" ht="15">
      <c r="A43" s="56" t="s">
        <v>202</v>
      </c>
      <c r="B43" s="105">
        <v>159</v>
      </c>
      <c r="C43" s="106" t="s">
        <v>203</v>
      </c>
      <c r="D43" s="83" t="s">
        <v>517</v>
      </c>
      <c r="E43" s="83" t="s">
        <v>517</v>
      </c>
      <c r="F43" s="83" t="s">
        <v>537</v>
      </c>
    </row>
    <row r="44" spans="1:6" ht="15">
      <c r="A44" s="56" t="s">
        <v>204</v>
      </c>
      <c r="B44" s="105">
        <v>161</v>
      </c>
      <c r="C44" s="106" t="s">
        <v>205</v>
      </c>
      <c r="D44" s="83" t="s">
        <v>517</v>
      </c>
      <c r="E44" s="83" t="s">
        <v>517</v>
      </c>
      <c r="F44" s="83" t="s">
        <v>447</v>
      </c>
    </row>
    <row r="45" spans="1:6" ht="15">
      <c r="A45" s="56" t="s">
        <v>206</v>
      </c>
      <c r="B45" s="105">
        <v>164</v>
      </c>
      <c r="C45" s="106" t="s">
        <v>207</v>
      </c>
      <c r="D45" s="83" t="s">
        <v>517</v>
      </c>
      <c r="E45" s="83" t="s">
        <v>517</v>
      </c>
      <c r="F45" s="83" t="s">
        <v>447</v>
      </c>
    </row>
    <row r="46" spans="1:6" ht="15">
      <c r="A46" s="56" t="s">
        <v>208</v>
      </c>
      <c r="B46" s="105">
        <v>167</v>
      </c>
      <c r="C46" s="106" t="s">
        <v>84</v>
      </c>
      <c r="D46" s="83" t="s">
        <v>517</v>
      </c>
      <c r="E46" s="83" t="s">
        <v>517</v>
      </c>
      <c r="F46" s="83" t="s">
        <v>447</v>
      </c>
    </row>
    <row r="47" spans="1:6" ht="15">
      <c r="A47" s="56" t="s">
        <v>209</v>
      </c>
      <c r="B47" s="105">
        <v>176</v>
      </c>
      <c r="C47" s="106" t="s">
        <v>83</v>
      </c>
      <c r="D47" s="83" t="s">
        <v>517</v>
      </c>
      <c r="E47" s="83" t="s">
        <v>517</v>
      </c>
      <c r="F47" s="83" t="s">
        <v>537</v>
      </c>
    </row>
    <row r="48" spans="1:6" ht="15">
      <c r="A48" s="56" t="s">
        <v>210</v>
      </c>
      <c r="B48" s="105">
        <v>186</v>
      </c>
      <c r="C48" s="106" t="s">
        <v>211</v>
      </c>
      <c r="D48" s="83" t="s">
        <v>517</v>
      </c>
      <c r="E48" s="83" t="s">
        <v>517</v>
      </c>
      <c r="F48" s="83" t="s">
        <v>447</v>
      </c>
    </row>
    <row r="49" spans="1:6" ht="15">
      <c r="A49" s="56" t="s">
        <v>212</v>
      </c>
      <c r="B49" s="105">
        <v>187</v>
      </c>
      <c r="C49" s="106" t="s">
        <v>213</v>
      </c>
      <c r="D49" s="83" t="s">
        <v>517</v>
      </c>
      <c r="E49" s="83" t="s">
        <v>517</v>
      </c>
      <c r="F49" s="83" t="s">
        <v>537</v>
      </c>
    </row>
    <row r="50" spans="1:6" ht="15">
      <c r="A50" s="56" t="s">
        <v>214</v>
      </c>
      <c r="B50" s="105">
        <v>323</v>
      </c>
      <c r="C50" s="106" t="s">
        <v>82</v>
      </c>
      <c r="D50" s="83" t="s">
        <v>517</v>
      </c>
      <c r="E50" s="83" t="s">
        <v>517</v>
      </c>
      <c r="F50" s="83" t="s">
        <v>447</v>
      </c>
    </row>
    <row r="51" spans="1:6" ht="15">
      <c r="A51" s="56" t="s">
        <v>215</v>
      </c>
      <c r="B51" s="105">
        <v>333</v>
      </c>
      <c r="C51" s="106" t="s">
        <v>81</v>
      </c>
      <c r="D51" s="83" t="s">
        <v>517</v>
      </c>
      <c r="E51" s="83" t="s">
        <v>517</v>
      </c>
      <c r="F51" s="83" t="s">
        <v>537</v>
      </c>
    </row>
    <row r="52" spans="1:6" ht="15">
      <c r="A52" s="56" t="s">
        <v>216</v>
      </c>
      <c r="B52" s="105">
        <v>396</v>
      </c>
      <c r="C52" s="106" t="s">
        <v>80</v>
      </c>
      <c r="D52" s="83" t="s">
        <v>517</v>
      </c>
      <c r="E52" s="83" t="s">
        <v>446</v>
      </c>
      <c r="F52" s="83" t="s">
        <v>447</v>
      </c>
    </row>
    <row r="53" spans="1:6" ht="15">
      <c r="A53" s="56" t="s">
        <v>217</v>
      </c>
      <c r="B53" s="105">
        <v>437</v>
      </c>
      <c r="C53" s="106" t="s">
        <v>218</v>
      </c>
      <c r="D53" s="83" t="s">
        <v>517</v>
      </c>
      <c r="E53" s="83" t="s">
        <v>446</v>
      </c>
      <c r="F53" s="83" t="s">
        <v>447</v>
      </c>
    </row>
    <row r="54" spans="1:6" ht="15">
      <c r="A54" s="56" t="s">
        <v>219</v>
      </c>
      <c r="B54" s="105">
        <v>476</v>
      </c>
      <c r="C54" s="106" t="s">
        <v>79</v>
      </c>
      <c r="D54" s="83" t="s">
        <v>517</v>
      </c>
      <c r="E54" s="83" t="s">
        <v>517</v>
      </c>
      <c r="F54" s="83" t="s">
        <v>537</v>
      </c>
    </row>
    <row r="55" spans="1:6" ht="15">
      <c r="A55" s="56" t="s">
        <v>220</v>
      </c>
      <c r="B55" s="105">
        <v>477</v>
      </c>
      <c r="C55" s="106" t="s">
        <v>78</v>
      </c>
      <c r="D55" s="83" t="s">
        <v>517</v>
      </c>
      <c r="E55" s="83" t="s">
        <v>517</v>
      </c>
      <c r="F55" s="83" t="s">
        <v>447</v>
      </c>
    </row>
    <row r="56" spans="1:6" ht="15">
      <c r="A56" s="56" t="s">
        <v>221</v>
      </c>
      <c r="B56" s="105">
        <v>481</v>
      </c>
      <c r="C56" s="106" t="s">
        <v>77</v>
      </c>
      <c r="D56" s="83" t="s">
        <v>517</v>
      </c>
      <c r="E56" s="83" t="s">
        <v>517</v>
      </c>
      <c r="F56" s="83" t="s">
        <v>537</v>
      </c>
    </row>
    <row r="57" spans="1:6" ht="15">
      <c r="A57" s="56" t="s">
        <v>222</v>
      </c>
      <c r="B57" s="105">
        <v>500</v>
      </c>
      <c r="C57" s="106" t="s">
        <v>76</v>
      </c>
      <c r="D57" s="83" t="s">
        <v>516</v>
      </c>
      <c r="E57" s="83" t="s">
        <v>446</v>
      </c>
      <c r="F57" s="83" t="s">
        <v>537</v>
      </c>
    </row>
    <row r="58" spans="1:6" ht="15">
      <c r="A58" s="56" t="s">
        <v>223</v>
      </c>
      <c r="B58" s="105">
        <v>501</v>
      </c>
      <c r="C58" s="106" t="s">
        <v>75</v>
      </c>
      <c r="D58" s="83" t="s">
        <v>517</v>
      </c>
      <c r="E58" s="83" t="s">
        <v>517</v>
      </c>
      <c r="F58" s="83" t="s">
        <v>537</v>
      </c>
    </row>
    <row r="59" spans="1:6" ht="15">
      <c r="A59" s="56" t="s">
        <v>224</v>
      </c>
      <c r="B59" s="105">
        <v>502</v>
      </c>
      <c r="C59" s="106" t="s">
        <v>74</v>
      </c>
      <c r="D59" s="83" t="s">
        <v>517</v>
      </c>
      <c r="E59" s="83" t="s">
        <v>517</v>
      </c>
      <c r="F59" s="83" t="s">
        <v>447</v>
      </c>
    </row>
    <row r="60" spans="1:6" ht="15">
      <c r="A60" s="56" t="s">
        <v>225</v>
      </c>
      <c r="B60" s="105">
        <v>505</v>
      </c>
      <c r="C60" s="106" t="s">
        <v>226</v>
      </c>
      <c r="D60" s="83" t="s">
        <v>516</v>
      </c>
      <c r="E60" s="83" t="s">
        <v>517</v>
      </c>
      <c r="F60" s="83" t="s">
        <v>447</v>
      </c>
    </row>
    <row r="61" spans="1:6" ht="15">
      <c r="A61" s="56" t="s">
        <v>227</v>
      </c>
      <c r="B61" s="105">
        <v>509</v>
      </c>
      <c r="C61" s="106" t="s">
        <v>228</v>
      </c>
      <c r="D61" s="83" t="s">
        <v>517</v>
      </c>
      <c r="E61" s="83" t="s">
        <v>446</v>
      </c>
      <c r="F61" s="83" t="s">
        <v>537</v>
      </c>
    </row>
    <row r="62" spans="1:6" ht="15">
      <c r="A62" s="56" t="s">
        <v>229</v>
      </c>
      <c r="B62" s="105">
        <v>512</v>
      </c>
      <c r="C62" s="106" t="s">
        <v>73</v>
      </c>
      <c r="D62" s="83" t="s">
        <v>517</v>
      </c>
      <c r="E62" s="83" t="s">
        <v>517</v>
      </c>
      <c r="F62" s="83" t="s">
        <v>447</v>
      </c>
    </row>
    <row r="63" spans="1:6" ht="15">
      <c r="A63" s="56" t="s">
        <v>230</v>
      </c>
      <c r="B63" s="105">
        <v>517</v>
      </c>
      <c r="C63" s="106" t="s">
        <v>231</v>
      </c>
      <c r="D63" s="83" t="s">
        <v>517</v>
      </c>
      <c r="E63" s="83" t="s">
        <v>517</v>
      </c>
      <c r="F63" s="83" t="s">
        <v>447</v>
      </c>
    </row>
    <row r="64" spans="1:6" ht="15">
      <c r="A64" s="56" t="s">
        <v>232</v>
      </c>
      <c r="B64" s="105">
        <v>518</v>
      </c>
      <c r="C64" s="106" t="s">
        <v>72</v>
      </c>
      <c r="D64" s="83" t="s">
        <v>516</v>
      </c>
      <c r="E64" s="83" t="s">
        <v>517</v>
      </c>
      <c r="F64" s="83" t="s">
        <v>447</v>
      </c>
    </row>
    <row r="65" spans="1:6" ht="15">
      <c r="A65" s="56" t="s">
        <v>233</v>
      </c>
      <c r="B65" s="105">
        <v>519</v>
      </c>
      <c r="C65" s="106" t="s">
        <v>71</v>
      </c>
      <c r="D65" s="83" t="s">
        <v>517</v>
      </c>
      <c r="E65" s="83" t="s">
        <v>517</v>
      </c>
      <c r="F65" s="83" t="s">
        <v>447</v>
      </c>
    </row>
    <row r="66" spans="1:6" ht="15">
      <c r="A66" s="56" t="s">
        <v>234</v>
      </c>
      <c r="B66" s="105">
        <v>520</v>
      </c>
      <c r="C66" s="106" t="s">
        <v>70</v>
      </c>
      <c r="D66" s="83" t="s">
        <v>517</v>
      </c>
      <c r="E66" s="83" t="s">
        <v>517</v>
      </c>
      <c r="F66" s="83" t="s">
        <v>447</v>
      </c>
    </row>
    <row r="67" spans="1:6" ht="15">
      <c r="A67" s="56" t="s">
        <v>235</v>
      </c>
      <c r="B67" s="105">
        <v>521</v>
      </c>
      <c r="C67" s="106" t="s">
        <v>236</v>
      </c>
      <c r="D67" s="83" t="s">
        <v>517</v>
      </c>
      <c r="E67" s="83" t="s">
        <v>517</v>
      </c>
      <c r="F67" s="83" t="s">
        <v>447</v>
      </c>
    </row>
    <row r="68" spans="1:6" ht="15">
      <c r="A68" s="56" t="s">
        <v>237</v>
      </c>
      <c r="B68" s="105">
        <v>523</v>
      </c>
      <c r="C68" s="106" t="s">
        <v>69</v>
      </c>
      <c r="D68" s="83" t="s">
        <v>517</v>
      </c>
      <c r="E68" s="83" t="s">
        <v>517</v>
      </c>
      <c r="F68" s="83" t="s">
        <v>447</v>
      </c>
    </row>
    <row r="69" spans="1:6" ht="15">
      <c r="A69" s="56" t="s">
        <v>238</v>
      </c>
      <c r="B69" s="105">
        <v>524</v>
      </c>
      <c r="C69" s="106" t="s">
        <v>68</v>
      </c>
      <c r="D69" s="83" t="s">
        <v>517</v>
      </c>
      <c r="E69" s="83" t="s">
        <v>517</v>
      </c>
      <c r="F69" s="83" t="s">
        <v>447</v>
      </c>
    </row>
    <row r="70" spans="1:6" ht="15">
      <c r="A70" s="56" t="s">
        <v>239</v>
      </c>
      <c r="B70" s="105">
        <v>527</v>
      </c>
      <c r="C70" s="106" t="s">
        <v>67</v>
      </c>
      <c r="D70" s="83" t="s">
        <v>517</v>
      </c>
      <c r="E70" s="83" t="s">
        <v>517</v>
      </c>
      <c r="F70" s="83" t="s">
        <v>447</v>
      </c>
    </row>
    <row r="71" spans="1:6" ht="15">
      <c r="A71" s="56" t="s">
        <v>240</v>
      </c>
      <c r="B71" s="105">
        <v>529</v>
      </c>
      <c r="C71" s="106" t="s">
        <v>241</v>
      </c>
      <c r="D71" s="83" t="s">
        <v>517</v>
      </c>
      <c r="E71" s="83" t="s">
        <v>517</v>
      </c>
      <c r="F71" s="83" t="s">
        <v>447</v>
      </c>
    </row>
    <row r="72" spans="1:6" ht="15">
      <c r="A72" s="56" t="s">
        <v>242</v>
      </c>
      <c r="B72" s="105">
        <v>534</v>
      </c>
      <c r="C72" s="106" t="s">
        <v>66</v>
      </c>
      <c r="D72" s="83" t="s">
        <v>517</v>
      </c>
      <c r="E72" s="83" t="s">
        <v>517</v>
      </c>
      <c r="F72" s="83" t="s">
        <v>447</v>
      </c>
    </row>
    <row r="73" spans="1:6" ht="15">
      <c r="A73" s="56" t="s">
        <v>243</v>
      </c>
      <c r="B73" s="105">
        <v>535</v>
      </c>
      <c r="C73" s="106" t="s">
        <v>244</v>
      </c>
      <c r="D73" s="83" t="s">
        <v>517</v>
      </c>
      <c r="E73" s="83" t="s">
        <v>517</v>
      </c>
      <c r="F73" s="83" t="s">
        <v>447</v>
      </c>
    </row>
    <row r="74" spans="1:6" ht="15">
      <c r="A74" s="56" t="s">
        <v>245</v>
      </c>
      <c r="B74" s="105">
        <v>539</v>
      </c>
      <c r="C74" s="106" t="s">
        <v>65</v>
      </c>
      <c r="D74" s="83" t="s">
        <v>517</v>
      </c>
      <c r="E74" s="83" t="s">
        <v>517</v>
      </c>
      <c r="F74" s="83" t="s">
        <v>447</v>
      </c>
    </row>
    <row r="75" spans="1:6" ht="15">
      <c r="A75" s="56" t="s">
        <v>246</v>
      </c>
      <c r="B75" s="105">
        <v>540</v>
      </c>
      <c r="C75" s="106" t="s">
        <v>64</v>
      </c>
      <c r="D75" s="83" t="s">
        <v>517</v>
      </c>
      <c r="E75" s="83" t="s">
        <v>517</v>
      </c>
      <c r="F75" s="83" t="s">
        <v>540</v>
      </c>
    </row>
    <row r="76" spans="1:6" ht="15">
      <c r="A76" s="56" t="s">
        <v>247</v>
      </c>
      <c r="B76" s="105">
        <v>547</v>
      </c>
      <c r="C76" s="106" t="s">
        <v>63</v>
      </c>
      <c r="D76" s="83" t="s">
        <v>517</v>
      </c>
      <c r="E76" s="83" t="s">
        <v>517</v>
      </c>
      <c r="F76" s="83" t="s">
        <v>447</v>
      </c>
    </row>
    <row r="77" spans="1:6" ht="15">
      <c r="A77" s="56" t="s">
        <v>248</v>
      </c>
      <c r="B77" s="105">
        <v>549</v>
      </c>
      <c r="C77" s="106" t="s">
        <v>249</v>
      </c>
      <c r="D77" s="83" t="s">
        <v>517</v>
      </c>
      <c r="E77" s="83" t="s">
        <v>517</v>
      </c>
      <c r="F77" s="83" t="s">
        <v>540</v>
      </c>
    </row>
    <row r="78" spans="1:6" ht="15">
      <c r="A78" s="56" t="s">
        <v>250</v>
      </c>
      <c r="B78" s="105">
        <v>550</v>
      </c>
      <c r="C78" s="106" t="s">
        <v>251</v>
      </c>
      <c r="D78" s="83" t="s">
        <v>517</v>
      </c>
      <c r="E78" s="83" t="s">
        <v>517</v>
      </c>
      <c r="F78" s="83" t="s">
        <v>447</v>
      </c>
    </row>
    <row r="79" spans="1:6" ht="15">
      <c r="A79" s="56" t="s">
        <v>252</v>
      </c>
      <c r="B79" s="105">
        <v>553</v>
      </c>
      <c r="C79" s="106" t="s">
        <v>62</v>
      </c>
      <c r="D79" s="83" t="s">
        <v>517</v>
      </c>
      <c r="E79" s="83" t="s">
        <v>517</v>
      </c>
      <c r="F79" s="83" t="s">
        <v>447</v>
      </c>
    </row>
    <row r="80" spans="1:6" ht="15">
      <c r="A80" s="56" t="s">
        <v>253</v>
      </c>
      <c r="B80" s="105">
        <v>556</v>
      </c>
      <c r="C80" s="106" t="s">
        <v>254</v>
      </c>
      <c r="D80" s="83" t="s">
        <v>517</v>
      </c>
      <c r="E80" s="83" t="s">
        <v>517</v>
      </c>
      <c r="F80" s="83" t="s">
        <v>537</v>
      </c>
    </row>
    <row r="81" spans="1:6" ht="15">
      <c r="A81" s="56" t="s">
        <v>255</v>
      </c>
      <c r="B81" s="105">
        <v>577</v>
      </c>
      <c r="C81" s="106" t="s">
        <v>256</v>
      </c>
      <c r="D81" s="83" t="s">
        <v>517</v>
      </c>
      <c r="E81" s="83" t="s">
        <v>517</v>
      </c>
      <c r="F81" s="83" t="s">
        <v>447</v>
      </c>
    </row>
    <row r="82" spans="1:6" ht="15">
      <c r="A82" s="56" t="s">
        <v>257</v>
      </c>
      <c r="B82" s="105">
        <v>597</v>
      </c>
      <c r="C82" s="106" t="s">
        <v>61</v>
      </c>
      <c r="D82" s="83" t="s">
        <v>517</v>
      </c>
      <c r="E82" s="83" t="s">
        <v>517</v>
      </c>
      <c r="F82" s="83" t="s">
        <v>447</v>
      </c>
    </row>
    <row r="83" spans="1:6" ht="15">
      <c r="A83" s="56" t="s">
        <v>258</v>
      </c>
      <c r="B83" s="105" t="s">
        <v>188</v>
      </c>
      <c r="C83" s="106" t="s">
        <v>189</v>
      </c>
      <c r="D83" s="83" t="s">
        <v>517</v>
      </c>
      <c r="E83" s="83" t="s">
        <v>517</v>
      </c>
      <c r="F83" s="83" t="s">
        <v>447</v>
      </c>
    </row>
    <row r="84" spans="1:6" ht="15">
      <c r="A84" s="56" t="s">
        <v>259</v>
      </c>
      <c r="B84" s="105">
        <v>667</v>
      </c>
      <c r="C84" s="106" t="s">
        <v>60</v>
      </c>
      <c r="D84" s="83" t="s">
        <v>517</v>
      </c>
      <c r="E84" s="83" t="s">
        <v>446</v>
      </c>
      <c r="F84" s="83" t="s">
        <v>537</v>
      </c>
    </row>
    <row r="85" spans="1:6" ht="15">
      <c r="A85" s="56" t="s">
        <v>260</v>
      </c>
      <c r="B85" s="105">
        <v>669</v>
      </c>
      <c r="C85" s="106" t="s">
        <v>59</v>
      </c>
      <c r="D85" s="83" t="s">
        <v>516</v>
      </c>
      <c r="E85" s="83" t="s">
        <v>517</v>
      </c>
      <c r="F85" s="83" t="s">
        <v>537</v>
      </c>
    </row>
    <row r="86" spans="1:6" ht="15">
      <c r="A86" s="56" t="s">
        <v>261</v>
      </c>
      <c r="B86" s="105">
        <v>670</v>
      </c>
      <c r="C86" s="106" t="s">
        <v>58</v>
      </c>
      <c r="D86" s="83" t="s">
        <v>517</v>
      </c>
      <c r="E86" s="83" t="s">
        <v>517</v>
      </c>
      <c r="F86" s="83" t="s">
        <v>537</v>
      </c>
    </row>
    <row r="87" spans="1:6" ht="15">
      <c r="A87" s="56" t="s">
        <v>262</v>
      </c>
      <c r="B87" s="105">
        <v>674</v>
      </c>
      <c r="C87" s="106" t="s">
        <v>57</v>
      </c>
      <c r="D87" s="83" t="s">
        <v>517</v>
      </c>
      <c r="E87" s="83" t="s">
        <v>517</v>
      </c>
      <c r="F87" s="83" t="s">
        <v>537</v>
      </c>
    </row>
    <row r="88" spans="1:6" ht="15">
      <c r="A88" s="56" t="s">
        <v>263</v>
      </c>
      <c r="B88" s="105" t="s">
        <v>188</v>
      </c>
      <c r="C88" s="106" t="s">
        <v>189</v>
      </c>
      <c r="D88" s="83" t="s">
        <v>517</v>
      </c>
      <c r="E88" s="83" t="s">
        <v>517</v>
      </c>
      <c r="F88" s="83" t="s">
        <v>447</v>
      </c>
    </row>
    <row r="89" spans="1:6" ht="15">
      <c r="A89" s="56" t="s">
        <v>264</v>
      </c>
      <c r="B89" s="105">
        <v>737</v>
      </c>
      <c r="C89" s="106" t="s">
        <v>265</v>
      </c>
      <c r="D89" s="83" t="s">
        <v>517</v>
      </c>
      <c r="E89" s="83" t="s">
        <v>517</v>
      </c>
      <c r="F89" s="83" t="s">
        <v>447</v>
      </c>
    </row>
    <row r="90" spans="1:6" ht="15">
      <c r="A90" s="56" t="s">
        <v>266</v>
      </c>
      <c r="B90" s="105">
        <v>782</v>
      </c>
      <c r="C90" s="106" t="s">
        <v>267</v>
      </c>
      <c r="D90" s="83" t="s">
        <v>517</v>
      </c>
      <c r="E90" s="83" t="s">
        <v>517</v>
      </c>
      <c r="F90" s="83" t="s">
        <v>447</v>
      </c>
    </row>
    <row r="91" spans="1:6" ht="15">
      <c r="A91" s="56" t="s">
        <v>268</v>
      </c>
      <c r="B91" s="105">
        <v>808</v>
      </c>
      <c r="C91" s="106" t="s">
        <v>269</v>
      </c>
      <c r="D91" s="83" t="s">
        <v>517</v>
      </c>
      <c r="E91" s="83" t="s">
        <v>517</v>
      </c>
      <c r="F91" s="83" t="s">
        <v>447</v>
      </c>
    </row>
    <row r="92" spans="1:6" ht="15">
      <c r="A92" s="56" t="s">
        <v>270</v>
      </c>
      <c r="B92" s="105">
        <v>824</v>
      </c>
      <c r="C92" s="106" t="s">
        <v>271</v>
      </c>
      <c r="D92" s="83" t="s">
        <v>517</v>
      </c>
      <c r="E92" s="83" t="s">
        <v>517</v>
      </c>
      <c r="F92" s="83" t="s">
        <v>447</v>
      </c>
    </row>
    <row r="93" spans="1:6" ht="15">
      <c r="A93" s="56" t="s">
        <v>272</v>
      </c>
      <c r="B93" s="105">
        <v>826</v>
      </c>
      <c r="C93" s="106" t="s">
        <v>56</v>
      </c>
      <c r="D93" s="83" t="s">
        <v>517</v>
      </c>
      <c r="E93" s="83" t="s">
        <v>517</v>
      </c>
      <c r="F93" s="83" t="s">
        <v>447</v>
      </c>
    </row>
    <row r="94" spans="1:6" ht="15">
      <c r="A94" s="56" t="s">
        <v>273</v>
      </c>
      <c r="B94" s="105">
        <v>828</v>
      </c>
      <c r="C94" s="106" t="s">
        <v>274</v>
      </c>
      <c r="D94" s="83" t="s">
        <v>517</v>
      </c>
      <c r="E94" s="83" t="s">
        <v>517</v>
      </c>
      <c r="F94" s="83" t="s">
        <v>447</v>
      </c>
    </row>
    <row r="95" spans="1:6" ht="15">
      <c r="A95" s="56" t="s">
        <v>275</v>
      </c>
      <c r="B95" s="105">
        <v>837</v>
      </c>
      <c r="C95" s="106" t="s">
        <v>276</v>
      </c>
      <c r="D95" s="83" t="s">
        <v>516</v>
      </c>
      <c r="E95" s="83" t="s">
        <v>517</v>
      </c>
      <c r="F95" s="83" t="s">
        <v>540</v>
      </c>
    </row>
    <row r="96" spans="1:6" ht="15">
      <c r="A96" s="56" t="s">
        <v>277</v>
      </c>
      <c r="B96" s="105">
        <v>887</v>
      </c>
      <c r="C96" s="106" t="s">
        <v>278</v>
      </c>
      <c r="D96" s="83" t="s">
        <v>517</v>
      </c>
      <c r="E96" s="83" t="s">
        <v>517</v>
      </c>
      <c r="F96" s="83" t="s">
        <v>540</v>
      </c>
    </row>
    <row r="97" spans="1:6" ht="15">
      <c r="A97" s="56" t="s">
        <v>279</v>
      </c>
      <c r="B97" s="105">
        <v>900</v>
      </c>
      <c r="C97" s="106" t="s">
        <v>280</v>
      </c>
      <c r="D97" s="83" t="s">
        <v>517</v>
      </c>
      <c r="E97" s="83" t="s">
        <v>517</v>
      </c>
      <c r="F97" s="83" t="s">
        <v>447</v>
      </c>
    </row>
    <row r="98" spans="1:6" ht="15">
      <c r="A98" s="56" t="s">
        <v>281</v>
      </c>
      <c r="B98" s="105">
        <v>901</v>
      </c>
      <c r="C98" s="106" t="s">
        <v>282</v>
      </c>
      <c r="D98" s="83" t="s">
        <v>517</v>
      </c>
      <c r="E98" s="83" t="s">
        <v>517</v>
      </c>
      <c r="F98" s="83" t="s">
        <v>447</v>
      </c>
    </row>
    <row r="99" spans="1:6" ht="15">
      <c r="A99" s="56" t="s">
        <v>283</v>
      </c>
      <c r="B99" s="105">
        <v>929</v>
      </c>
      <c r="C99" s="106" t="s">
        <v>284</v>
      </c>
      <c r="D99" s="83" t="s">
        <v>517</v>
      </c>
      <c r="E99" s="83" t="s">
        <v>517</v>
      </c>
      <c r="F99" s="83" t="s">
        <v>447</v>
      </c>
    </row>
    <row r="100" spans="1:6" ht="15">
      <c r="A100" s="56" t="s">
        <v>285</v>
      </c>
      <c r="B100" s="105">
        <v>942</v>
      </c>
      <c r="C100" s="106" t="s">
        <v>286</v>
      </c>
      <c r="D100" s="83" t="s">
        <v>517</v>
      </c>
      <c r="E100" s="83" t="s">
        <v>517</v>
      </c>
      <c r="F100" s="83" t="s">
        <v>447</v>
      </c>
    </row>
    <row r="101" spans="1:6" ht="15">
      <c r="A101" s="56" t="s">
        <v>287</v>
      </c>
      <c r="B101" s="105">
        <v>943</v>
      </c>
      <c r="C101" s="106" t="s">
        <v>288</v>
      </c>
      <c r="D101" s="83" t="s">
        <v>517</v>
      </c>
      <c r="E101" s="83" t="s">
        <v>517</v>
      </c>
      <c r="F101" s="83" t="s">
        <v>447</v>
      </c>
    </row>
    <row r="102" spans="1:6" ht="15">
      <c r="A102" s="56" t="s">
        <v>289</v>
      </c>
      <c r="B102" s="105">
        <v>992</v>
      </c>
      <c r="C102" s="106" t="s">
        <v>290</v>
      </c>
      <c r="D102" s="83" t="s">
        <v>517</v>
      </c>
      <c r="E102" s="83" t="s">
        <v>517</v>
      </c>
      <c r="F102" s="83" t="s">
        <v>447</v>
      </c>
    </row>
    <row r="103" spans="1:6" ht="15">
      <c r="A103" s="56" t="s">
        <v>291</v>
      </c>
      <c r="B103" s="105">
        <v>1069</v>
      </c>
      <c r="C103" s="106" t="s">
        <v>292</v>
      </c>
      <c r="D103" s="83" t="s">
        <v>517</v>
      </c>
      <c r="E103" s="83" t="s">
        <v>517</v>
      </c>
      <c r="F103" s="83" t="s">
        <v>447</v>
      </c>
    </row>
    <row r="104" spans="1:6" ht="15">
      <c r="A104" s="56" t="s">
        <v>293</v>
      </c>
      <c r="B104" s="105">
        <v>1082</v>
      </c>
      <c r="C104" s="106" t="s">
        <v>294</v>
      </c>
      <c r="D104" s="83" t="s">
        <v>517</v>
      </c>
      <c r="E104" s="83" t="s">
        <v>517</v>
      </c>
      <c r="F104" s="83" t="s">
        <v>447</v>
      </c>
    </row>
    <row r="105" spans="1:6" ht="15">
      <c r="A105" s="56" t="s">
        <v>295</v>
      </c>
      <c r="B105" s="105">
        <v>1086</v>
      </c>
      <c r="C105" s="106" t="s">
        <v>296</v>
      </c>
      <c r="D105" s="83" t="s">
        <v>517</v>
      </c>
      <c r="E105" s="83" t="s">
        <v>517</v>
      </c>
      <c r="F105" s="83" t="s">
        <v>447</v>
      </c>
    </row>
    <row r="106" spans="1:6" ht="15">
      <c r="A106" s="56" t="s">
        <v>297</v>
      </c>
      <c r="B106" s="105">
        <v>1099</v>
      </c>
      <c r="C106" s="106" t="s">
        <v>298</v>
      </c>
      <c r="D106" s="83" t="s">
        <v>517</v>
      </c>
      <c r="E106" s="83" t="s">
        <v>517</v>
      </c>
      <c r="F106" s="83" t="s">
        <v>447</v>
      </c>
    </row>
    <row r="107" spans="1:6" ht="15">
      <c r="A107" s="56" t="s">
        <v>299</v>
      </c>
      <c r="B107" s="105">
        <v>1145</v>
      </c>
      <c r="C107" s="106" t="s">
        <v>300</v>
      </c>
      <c r="D107" s="83" t="s">
        <v>517</v>
      </c>
      <c r="E107" s="83" t="s">
        <v>446</v>
      </c>
      <c r="F107" s="83" t="s">
        <v>447</v>
      </c>
    </row>
    <row r="108" spans="1:6" ht="15">
      <c r="A108" s="56" t="s">
        <v>301</v>
      </c>
      <c r="B108" s="105">
        <v>1167</v>
      </c>
      <c r="C108" s="106" t="s">
        <v>302</v>
      </c>
      <c r="D108" s="83" t="s">
        <v>517</v>
      </c>
      <c r="E108" s="83" t="s">
        <v>517</v>
      </c>
      <c r="F108" s="83" t="s">
        <v>447</v>
      </c>
    </row>
    <row r="109" spans="1:6" ht="15">
      <c r="A109" s="56" t="s">
        <v>303</v>
      </c>
      <c r="B109" s="105">
        <v>1168</v>
      </c>
      <c r="C109" s="106" t="s">
        <v>304</v>
      </c>
      <c r="D109" s="83" t="s">
        <v>517</v>
      </c>
      <c r="E109" s="83" t="s">
        <v>517</v>
      </c>
      <c r="F109" s="83" t="s">
        <v>447</v>
      </c>
    </row>
    <row r="110" spans="1:6" ht="15">
      <c r="A110" s="56" t="s">
        <v>305</v>
      </c>
      <c r="B110" s="105">
        <v>1170</v>
      </c>
      <c r="C110" s="106" t="s">
        <v>306</v>
      </c>
      <c r="D110" s="83" t="s">
        <v>517</v>
      </c>
      <c r="E110" s="83" t="s">
        <v>517</v>
      </c>
      <c r="F110" s="83" t="s">
        <v>447</v>
      </c>
    </row>
    <row r="111" spans="1:6" ht="15">
      <c r="A111" s="56" t="s">
        <v>307</v>
      </c>
      <c r="B111" s="105">
        <v>1182</v>
      </c>
      <c r="C111" s="106" t="s">
        <v>308</v>
      </c>
      <c r="D111" s="83" t="s">
        <v>517</v>
      </c>
      <c r="E111" s="83" t="s">
        <v>517</v>
      </c>
      <c r="F111" s="83" t="s">
        <v>447</v>
      </c>
    </row>
    <row r="112" spans="1:6" ht="15">
      <c r="A112" s="59" t="s">
        <v>309</v>
      </c>
      <c r="B112" s="105">
        <v>1232</v>
      </c>
      <c r="C112" s="106" t="s">
        <v>310</v>
      </c>
      <c r="D112" s="83" t="s">
        <v>517</v>
      </c>
      <c r="E112" s="83" t="s">
        <v>517</v>
      </c>
      <c r="F112" s="83" t="s">
        <v>447</v>
      </c>
    </row>
    <row r="113" spans="1:6" ht="15">
      <c r="A113" s="59" t="s">
        <v>311</v>
      </c>
      <c r="B113" s="105">
        <v>1234</v>
      </c>
      <c r="C113" s="106" t="s">
        <v>312</v>
      </c>
      <c r="D113" s="83" t="s">
        <v>517</v>
      </c>
      <c r="E113" s="83" t="s">
        <v>517</v>
      </c>
      <c r="F113" s="83" t="s">
        <v>447</v>
      </c>
    </row>
    <row r="114" spans="1:6" ht="15">
      <c r="A114" s="59" t="s">
        <v>313</v>
      </c>
      <c r="B114" s="105">
        <v>1243</v>
      </c>
      <c r="C114" s="106" t="s">
        <v>314</v>
      </c>
      <c r="D114" s="83" t="s">
        <v>517</v>
      </c>
      <c r="E114" s="83" t="s">
        <v>517</v>
      </c>
      <c r="F114" s="83" t="s">
        <v>447</v>
      </c>
    </row>
    <row r="115" spans="1:6" ht="15">
      <c r="A115" s="59" t="s">
        <v>315</v>
      </c>
      <c r="B115" s="105">
        <v>1247</v>
      </c>
      <c r="C115" s="106" t="s">
        <v>316</v>
      </c>
      <c r="D115" s="83" t="s">
        <v>517</v>
      </c>
      <c r="E115" s="83" t="s">
        <v>517</v>
      </c>
      <c r="F115" s="83" t="s">
        <v>447</v>
      </c>
    </row>
    <row r="116" spans="1:6" ht="15">
      <c r="A116" s="59" t="s">
        <v>317</v>
      </c>
      <c r="B116" s="105">
        <v>1248</v>
      </c>
      <c r="C116" s="106" t="s">
        <v>318</v>
      </c>
      <c r="D116" s="83" t="s">
        <v>516</v>
      </c>
      <c r="E116" s="83" t="s">
        <v>517</v>
      </c>
      <c r="F116" s="83" t="s">
        <v>447</v>
      </c>
    </row>
    <row r="117" spans="1:6" ht="15">
      <c r="A117" s="59" t="s">
        <v>319</v>
      </c>
      <c r="B117" s="105">
        <v>1251</v>
      </c>
      <c r="C117" s="106" t="s">
        <v>320</v>
      </c>
      <c r="D117" s="83" t="s">
        <v>517</v>
      </c>
      <c r="E117" s="83" t="s">
        <v>446</v>
      </c>
      <c r="F117" s="83" t="s">
        <v>447</v>
      </c>
    </row>
    <row r="118" spans="1:6" ht="15">
      <c r="A118" s="59" t="s">
        <v>321</v>
      </c>
      <c r="B118" s="105">
        <v>1255</v>
      </c>
      <c r="C118" s="106" t="s">
        <v>322</v>
      </c>
      <c r="D118" s="83" t="s">
        <v>517</v>
      </c>
      <c r="E118" s="83" t="s">
        <v>517</v>
      </c>
      <c r="F118" s="83" t="s">
        <v>447</v>
      </c>
    </row>
    <row r="119" spans="1:6" ht="15">
      <c r="A119" s="59" t="s">
        <v>323</v>
      </c>
      <c r="B119" s="105">
        <v>1256</v>
      </c>
      <c r="C119" s="106" t="s">
        <v>324</v>
      </c>
      <c r="D119" s="83" t="s">
        <v>517</v>
      </c>
      <c r="E119" s="83" t="s">
        <v>517</v>
      </c>
      <c r="F119" s="83" t="s">
        <v>447</v>
      </c>
    </row>
    <row r="120" spans="1:6" ht="15">
      <c r="A120" s="59" t="s">
        <v>325</v>
      </c>
      <c r="B120" s="105">
        <v>1258</v>
      </c>
      <c r="C120" s="106" t="s">
        <v>326</v>
      </c>
      <c r="D120" s="83" t="s">
        <v>517</v>
      </c>
      <c r="E120" s="83" t="s">
        <v>517</v>
      </c>
      <c r="F120" s="83" t="s">
        <v>447</v>
      </c>
    </row>
    <row r="121" spans="1:6" ht="15">
      <c r="A121" s="59" t="s">
        <v>327</v>
      </c>
      <c r="B121" s="105">
        <v>1259</v>
      </c>
      <c r="C121" s="106" t="s">
        <v>328</v>
      </c>
      <c r="D121" s="83" t="s">
        <v>517</v>
      </c>
      <c r="E121" s="83" t="s">
        <v>517</v>
      </c>
      <c r="F121" s="83" t="s">
        <v>447</v>
      </c>
    </row>
    <row r="122" spans="1:6" ht="15">
      <c r="A122" s="59" t="s">
        <v>329</v>
      </c>
      <c r="B122" s="105">
        <v>1262</v>
      </c>
      <c r="C122" s="106" t="s">
        <v>55</v>
      </c>
      <c r="D122" s="83" t="s">
        <v>517</v>
      </c>
      <c r="E122" s="83" t="s">
        <v>517</v>
      </c>
      <c r="F122" s="83" t="s">
        <v>447</v>
      </c>
    </row>
    <row r="123" spans="1:6" ht="15">
      <c r="A123" s="59" t="s">
        <v>330</v>
      </c>
      <c r="B123" s="105">
        <v>1264</v>
      </c>
      <c r="C123" s="106" t="s">
        <v>331</v>
      </c>
      <c r="D123" s="83" t="s">
        <v>517</v>
      </c>
      <c r="E123" s="83" t="s">
        <v>517</v>
      </c>
      <c r="F123" s="83" t="s">
        <v>447</v>
      </c>
    </row>
    <row r="124" spans="1:6" ht="15">
      <c r="A124" s="56" t="s">
        <v>332</v>
      </c>
      <c r="B124" s="105">
        <v>1273</v>
      </c>
      <c r="C124" s="106" t="s">
        <v>333</v>
      </c>
      <c r="D124" s="83" t="s">
        <v>517</v>
      </c>
      <c r="E124" s="83" t="s">
        <v>517</v>
      </c>
      <c r="F124" s="83" t="s">
        <v>447</v>
      </c>
    </row>
    <row r="125" spans="1:6" ht="15">
      <c r="A125" s="56" t="s">
        <v>334</v>
      </c>
      <c r="B125" s="105">
        <v>1279</v>
      </c>
      <c r="C125" s="106" t="s">
        <v>335</v>
      </c>
      <c r="D125" s="83" t="s">
        <v>517</v>
      </c>
      <c r="E125" s="83" t="s">
        <v>517</v>
      </c>
      <c r="F125" s="83" t="s">
        <v>447</v>
      </c>
    </row>
    <row r="126" spans="1:6" ht="15">
      <c r="A126" s="56" t="s">
        <v>336</v>
      </c>
      <c r="B126" s="105">
        <v>1287</v>
      </c>
      <c r="C126" s="106" t="s">
        <v>337</v>
      </c>
      <c r="D126" s="83" t="s">
        <v>517</v>
      </c>
      <c r="E126" s="83" t="s">
        <v>517</v>
      </c>
      <c r="F126" s="83" t="s">
        <v>447</v>
      </c>
    </row>
    <row r="127" spans="1:6" ht="15">
      <c r="A127" s="56" t="s">
        <v>338</v>
      </c>
      <c r="B127" s="105">
        <v>1294</v>
      </c>
      <c r="C127" s="106" t="s">
        <v>339</v>
      </c>
      <c r="D127" s="83" t="s">
        <v>516</v>
      </c>
      <c r="E127" s="83" t="s">
        <v>517</v>
      </c>
      <c r="F127" s="83" t="s">
        <v>447</v>
      </c>
    </row>
    <row r="128" spans="1:6" ht="15">
      <c r="A128" s="56" t="s">
        <v>340</v>
      </c>
      <c r="B128" s="105">
        <v>1304</v>
      </c>
      <c r="C128" s="106" t="s">
        <v>341</v>
      </c>
      <c r="D128" s="83" t="s">
        <v>517</v>
      </c>
      <c r="E128" s="83" t="s">
        <v>517</v>
      </c>
      <c r="F128" s="83" t="s">
        <v>447</v>
      </c>
    </row>
    <row r="129" spans="1:6" ht="15">
      <c r="A129" s="56" t="s">
        <v>342</v>
      </c>
      <c r="B129" s="105">
        <v>1306</v>
      </c>
      <c r="C129" s="106" t="s">
        <v>546</v>
      </c>
      <c r="D129" s="83" t="s">
        <v>517</v>
      </c>
      <c r="E129" s="83" t="s">
        <v>517</v>
      </c>
      <c r="F129" s="83" t="s">
        <v>447</v>
      </c>
    </row>
    <row r="130" spans="1:6" ht="15">
      <c r="A130" s="56" t="s">
        <v>343</v>
      </c>
      <c r="B130" s="105">
        <v>1316</v>
      </c>
      <c r="C130" s="106" t="s">
        <v>344</v>
      </c>
      <c r="D130" s="83" t="s">
        <v>516</v>
      </c>
      <c r="E130" s="83" t="s">
        <v>517</v>
      </c>
      <c r="F130" s="83" t="s">
        <v>447</v>
      </c>
    </row>
    <row r="131" spans="1:6" ht="15">
      <c r="A131" s="56" t="s">
        <v>345</v>
      </c>
      <c r="B131" s="105">
        <v>1325</v>
      </c>
      <c r="C131" s="106" t="s">
        <v>346</v>
      </c>
      <c r="D131" s="83" t="s">
        <v>517</v>
      </c>
      <c r="E131" s="83" t="s">
        <v>517</v>
      </c>
      <c r="F131" s="83" t="s">
        <v>447</v>
      </c>
    </row>
    <row r="132" spans="1:6" ht="15">
      <c r="A132" s="56" t="s">
        <v>347</v>
      </c>
      <c r="B132" s="105">
        <v>1332</v>
      </c>
      <c r="C132" s="106" t="s">
        <v>348</v>
      </c>
      <c r="D132" s="83" t="s">
        <v>517</v>
      </c>
      <c r="E132" s="83" t="s">
        <v>517</v>
      </c>
      <c r="F132" s="83" t="s">
        <v>447</v>
      </c>
    </row>
    <row r="133" spans="1:6" ht="15">
      <c r="A133" s="56" t="s">
        <v>349</v>
      </c>
      <c r="B133" s="105">
        <v>1333</v>
      </c>
      <c r="C133" s="106" t="s">
        <v>54</v>
      </c>
      <c r="D133" s="83" t="s">
        <v>517</v>
      </c>
      <c r="E133" s="83" t="s">
        <v>517</v>
      </c>
      <c r="F133" s="83" t="s">
        <v>447</v>
      </c>
    </row>
    <row r="134" spans="1:6" ht="15">
      <c r="A134" s="56" t="s">
        <v>350</v>
      </c>
      <c r="B134" s="105">
        <v>1355</v>
      </c>
      <c r="C134" s="106" t="s">
        <v>351</v>
      </c>
      <c r="D134" s="83" t="s">
        <v>517</v>
      </c>
      <c r="E134" s="83" t="s">
        <v>517</v>
      </c>
      <c r="F134" s="83" t="s">
        <v>447</v>
      </c>
    </row>
    <row r="135" spans="1:6" ht="15">
      <c r="A135" s="56" t="s">
        <v>352</v>
      </c>
      <c r="B135" s="105">
        <v>1385</v>
      </c>
      <c r="C135" s="106" t="s">
        <v>353</v>
      </c>
      <c r="D135" s="83" t="s">
        <v>517</v>
      </c>
      <c r="E135" s="83" t="s">
        <v>517</v>
      </c>
      <c r="F135" s="83" t="s">
        <v>447</v>
      </c>
    </row>
    <row r="136" spans="1:6" ht="15">
      <c r="A136" s="60" t="s">
        <v>354</v>
      </c>
      <c r="B136" s="105">
        <v>1395</v>
      </c>
      <c r="C136" s="106" t="s">
        <v>53</v>
      </c>
      <c r="D136" s="83" t="s">
        <v>517</v>
      </c>
      <c r="E136" s="83" t="s">
        <v>517</v>
      </c>
      <c r="F136" s="83" t="s">
        <v>540</v>
      </c>
    </row>
    <row r="137" spans="1:6" ht="15">
      <c r="A137" s="59" t="s">
        <v>355</v>
      </c>
      <c r="B137" s="105">
        <v>1408</v>
      </c>
      <c r="C137" s="106" t="s">
        <v>356</v>
      </c>
      <c r="D137" s="83" t="s">
        <v>517</v>
      </c>
      <c r="E137" s="83" t="s">
        <v>517</v>
      </c>
      <c r="F137" s="83" t="s">
        <v>447</v>
      </c>
    </row>
    <row r="138" spans="1:6" ht="15">
      <c r="A138" s="59" t="s">
        <v>357</v>
      </c>
      <c r="B138" s="105">
        <v>1473</v>
      </c>
      <c r="C138" s="106" t="s">
        <v>52</v>
      </c>
      <c r="D138" s="83" t="s">
        <v>517</v>
      </c>
      <c r="E138" s="83" t="s">
        <v>517</v>
      </c>
      <c r="F138" s="83" t="s">
        <v>447</v>
      </c>
    </row>
    <row r="139" spans="1:6" ht="15">
      <c r="A139" s="59" t="s">
        <v>358</v>
      </c>
      <c r="B139" s="105">
        <v>1484</v>
      </c>
      <c r="C139" s="106" t="s">
        <v>359</v>
      </c>
      <c r="D139" s="83" t="s">
        <v>517</v>
      </c>
      <c r="E139" s="83" t="s">
        <v>517</v>
      </c>
      <c r="F139" s="83" t="s">
        <v>447</v>
      </c>
    </row>
    <row r="140" spans="1:6" ht="15">
      <c r="A140" s="59" t="s">
        <v>360</v>
      </c>
      <c r="B140" s="105">
        <v>1486</v>
      </c>
      <c r="C140" s="106" t="s">
        <v>361</v>
      </c>
      <c r="D140" s="83" t="s">
        <v>517</v>
      </c>
      <c r="E140" s="83" t="s">
        <v>517</v>
      </c>
      <c r="F140" s="83" t="s">
        <v>447</v>
      </c>
    </row>
    <row r="141" spans="1:6" ht="15">
      <c r="A141" s="59" t="s">
        <v>362</v>
      </c>
      <c r="B141" s="105">
        <v>1488</v>
      </c>
      <c r="C141" s="106" t="s">
        <v>51</v>
      </c>
      <c r="D141" s="83" t="s">
        <v>517</v>
      </c>
      <c r="E141" s="83" t="s">
        <v>517</v>
      </c>
      <c r="F141" s="83" t="s">
        <v>447</v>
      </c>
    </row>
    <row r="142" spans="1:6" ht="15">
      <c r="A142" s="59" t="s">
        <v>363</v>
      </c>
      <c r="B142" s="105">
        <v>1489</v>
      </c>
      <c r="C142" s="106" t="s">
        <v>50</v>
      </c>
      <c r="D142" s="83" t="s">
        <v>517</v>
      </c>
      <c r="E142" s="83" t="s">
        <v>517</v>
      </c>
      <c r="F142" s="83" t="s">
        <v>447</v>
      </c>
    </row>
    <row r="143" spans="1:6" ht="15">
      <c r="A143" s="59" t="s">
        <v>364</v>
      </c>
      <c r="B143" s="105">
        <v>1491</v>
      </c>
      <c r="C143" s="106" t="s">
        <v>365</v>
      </c>
      <c r="D143" s="83" t="s">
        <v>517</v>
      </c>
      <c r="E143" s="83" t="s">
        <v>517</v>
      </c>
      <c r="F143" s="83" t="s">
        <v>447</v>
      </c>
    </row>
    <row r="144" spans="1:6" ht="15">
      <c r="A144" s="59" t="s">
        <v>366</v>
      </c>
      <c r="B144" s="105">
        <v>1494</v>
      </c>
      <c r="C144" s="106" t="s">
        <v>367</v>
      </c>
      <c r="D144" s="83" t="s">
        <v>517</v>
      </c>
      <c r="E144" s="83" t="s">
        <v>517</v>
      </c>
      <c r="F144" s="83" t="s">
        <v>447</v>
      </c>
    </row>
    <row r="145" spans="1:6" ht="15">
      <c r="A145" s="59" t="s">
        <v>368</v>
      </c>
      <c r="B145" s="105">
        <v>1505</v>
      </c>
      <c r="C145" s="106" t="s">
        <v>369</v>
      </c>
      <c r="D145" s="83" t="s">
        <v>517</v>
      </c>
      <c r="E145" s="83" t="s">
        <v>517</v>
      </c>
      <c r="F145" s="83" t="s">
        <v>447</v>
      </c>
    </row>
    <row r="146" spans="1:6" ht="15">
      <c r="A146" s="59" t="s">
        <v>370</v>
      </c>
      <c r="B146" s="105">
        <v>1506</v>
      </c>
      <c r="C146" s="106" t="s">
        <v>49</v>
      </c>
      <c r="D146" s="83" t="s">
        <v>517</v>
      </c>
      <c r="E146" s="83" t="s">
        <v>517</v>
      </c>
      <c r="F146" s="83" t="s">
        <v>447</v>
      </c>
    </row>
    <row r="147" spans="1:6" ht="15">
      <c r="A147" s="59" t="s">
        <v>371</v>
      </c>
      <c r="B147" s="105">
        <v>1508</v>
      </c>
      <c r="C147" s="106" t="s">
        <v>48</v>
      </c>
      <c r="D147" s="83" t="s">
        <v>516</v>
      </c>
      <c r="E147" s="83" t="s">
        <v>517</v>
      </c>
      <c r="F147" s="83" t="s">
        <v>447</v>
      </c>
    </row>
    <row r="148" spans="1:6" ht="15">
      <c r="A148" s="56" t="s">
        <v>372</v>
      </c>
      <c r="B148" s="105">
        <v>1514</v>
      </c>
      <c r="C148" s="106" t="s">
        <v>47</v>
      </c>
      <c r="D148" s="83" t="s">
        <v>517</v>
      </c>
      <c r="E148" s="83" t="s">
        <v>517</v>
      </c>
      <c r="F148" s="83" t="s">
        <v>447</v>
      </c>
    </row>
    <row r="149" spans="1:6" ht="15">
      <c r="A149" s="56" t="s">
        <v>373</v>
      </c>
      <c r="B149" s="105">
        <v>1516</v>
      </c>
      <c r="C149" s="106" t="s">
        <v>46</v>
      </c>
      <c r="D149" s="83" t="s">
        <v>517</v>
      </c>
      <c r="E149" s="83" t="s">
        <v>517</v>
      </c>
      <c r="F149" s="83" t="s">
        <v>447</v>
      </c>
    </row>
    <row r="150" spans="1:6" ht="15">
      <c r="A150" s="56" t="s">
        <v>374</v>
      </c>
      <c r="B150" s="105">
        <v>1519</v>
      </c>
      <c r="C150" s="106" t="s">
        <v>375</v>
      </c>
      <c r="D150" s="83" t="s">
        <v>517</v>
      </c>
      <c r="E150" s="83" t="s">
        <v>517</v>
      </c>
      <c r="F150" s="83" t="s">
        <v>447</v>
      </c>
    </row>
    <row r="151" spans="1:6" ht="15">
      <c r="A151" s="56" t="s">
        <v>376</v>
      </c>
      <c r="B151" s="105">
        <v>1530</v>
      </c>
      <c r="C151" s="106" t="s">
        <v>45</v>
      </c>
      <c r="D151" s="83" t="s">
        <v>517</v>
      </c>
      <c r="E151" s="83" t="s">
        <v>517</v>
      </c>
      <c r="F151" s="83" t="s">
        <v>447</v>
      </c>
    </row>
    <row r="152" spans="1:6" ht="15">
      <c r="A152" s="56" t="s">
        <v>377</v>
      </c>
      <c r="B152" s="105">
        <v>1547</v>
      </c>
      <c r="C152" s="106" t="s">
        <v>378</v>
      </c>
      <c r="D152" s="83" t="s">
        <v>517</v>
      </c>
      <c r="E152" s="83" t="s">
        <v>517</v>
      </c>
      <c r="F152" s="83" t="s">
        <v>447</v>
      </c>
    </row>
    <row r="153" spans="1:6" ht="15">
      <c r="A153" s="56" t="s">
        <v>379</v>
      </c>
      <c r="B153" s="105">
        <v>1560</v>
      </c>
      <c r="C153" s="106" t="s">
        <v>380</v>
      </c>
      <c r="D153" s="83" t="s">
        <v>517</v>
      </c>
      <c r="E153" s="83" t="s">
        <v>517</v>
      </c>
      <c r="F153" s="83" t="s">
        <v>447</v>
      </c>
    </row>
    <row r="154" spans="1:6" ht="15">
      <c r="A154" s="61" t="s">
        <v>381</v>
      </c>
      <c r="B154" s="105">
        <v>1634</v>
      </c>
      <c r="C154" s="106" t="s">
        <v>44</v>
      </c>
      <c r="D154" s="83" t="s">
        <v>517</v>
      </c>
      <c r="E154" s="83" t="s">
        <v>517</v>
      </c>
      <c r="F154" s="83" t="s">
        <v>447</v>
      </c>
    </row>
    <row r="155" spans="1:6" ht="15">
      <c r="A155" s="61" t="s">
        <v>382</v>
      </c>
      <c r="B155" s="105">
        <v>1636</v>
      </c>
      <c r="C155" s="106" t="s">
        <v>43</v>
      </c>
      <c r="D155" s="83" t="s">
        <v>517</v>
      </c>
      <c r="E155" s="83" t="s">
        <v>517</v>
      </c>
      <c r="F155" s="83" t="s">
        <v>537</v>
      </c>
    </row>
    <row r="156" spans="1:6" ht="15">
      <c r="A156" s="61" t="s">
        <v>383</v>
      </c>
      <c r="B156" s="105">
        <v>1638</v>
      </c>
      <c r="C156" s="106" t="s">
        <v>42</v>
      </c>
      <c r="D156" s="83" t="s">
        <v>517</v>
      </c>
      <c r="E156" s="83" t="s">
        <v>517</v>
      </c>
      <c r="F156" s="83" t="s">
        <v>447</v>
      </c>
    </row>
    <row r="157" spans="1:6" ht="15">
      <c r="A157" s="61" t="s">
        <v>384</v>
      </c>
      <c r="B157" s="260">
        <v>1639</v>
      </c>
      <c r="C157" s="261" t="s">
        <v>547</v>
      </c>
      <c r="D157" s="83" t="s">
        <v>517</v>
      </c>
      <c r="E157" s="83" t="s">
        <v>517</v>
      </c>
      <c r="F157" s="83" t="s">
        <v>447</v>
      </c>
    </row>
    <row r="158" spans="1:6" ht="15">
      <c r="A158" s="61" t="s">
        <v>385</v>
      </c>
      <c r="B158" s="105">
        <v>1640</v>
      </c>
      <c r="C158" s="106" t="s">
        <v>41</v>
      </c>
      <c r="D158" s="83" t="s">
        <v>516</v>
      </c>
      <c r="E158" s="83" t="s">
        <v>446</v>
      </c>
      <c r="F158" s="83" t="s">
        <v>537</v>
      </c>
    </row>
    <row r="159" spans="1:6" ht="15">
      <c r="A159" s="56" t="s">
        <v>386</v>
      </c>
      <c r="B159" s="105">
        <v>1642</v>
      </c>
      <c r="C159" s="106" t="s">
        <v>40</v>
      </c>
      <c r="D159" s="83" t="s">
        <v>517</v>
      </c>
      <c r="E159" s="83" t="s">
        <v>517</v>
      </c>
      <c r="F159" s="83" t="s">
        <v>537</v>
      </c>
    </row>
    <row r="160" spans="1:6" ht="15">
      <c r="A160" s="56" t="s">
        <v>387</v>
      </c>
      <c r="B160" s="105">
        <v>1643</v>
      </c>
      <c r="C160" s="106" t="s">
        <v>39</v>
      </c>
      <c r="D160" s="83" t="s">
        <v>517</v>
      </c>
      <c r="E160" s="83" t="s">
        <v>517</v>
      </c>
      <c r="F160" s="83" t="s">
        <v>447</v>
      </c>
    </row>
    <row r="161" spans="1:6" ht="15">
      <c r="A161" s="56" t="s">
        <v>388</v>
      </c>
      <c r="B161" s="105">
        <v>1644</v>
      </c>
      <c r="C161" s="106" t="s">
        <v>38</v>
      </c>
      <c r="D161" s="83" t="s">
        <v>517</v>
      </c>
      <c r="E161" s="83" t="s">
        <v>517</v>
      </c>
      <c r="F161" s="83" t="s">
        <v>537</v>
      </c>
    </row>
    <row r="162" spans="1:6" ht="15">
      <c r="A162" s="56" t="s">
        <v>389</v>
      </c>
      <c r="B162" s="105">
        <v>1646</v>
      </c>
      <c r="C162" s="106" t="s">
        <v>37</v>
      </c>
      <c r="D162" s="83" t="s">
        <v>517</v>
      </c>
      <c r="E162" s="83" t="s">
        <v>517</v>
      </c>
      <c r="F162" s="83" t="s">
        <v>447</v>
      </c>
    </row>
    <row r="163" spans="1:6" ht="15">
      <c r="A163" s="56" t="s">
        <v>390</v>
      </c>
      <c r="B163" s="105">
        <v>1647</v>
      </c>
      <c r="C163" s="106" t="s">
        <v>36</v>
      </c>
      <c r="D163" s="83" t="s">
        <v>517</v>
      </c>
      <c r="E163" s="83" t="s">
        <v>517</v>
      </c>
      <c r="F163" s="83" t="s">
        <v>537</v>
      </c>
    </row>
    <row r="164" spans="1:6" ht="15">
      <c r="A164" s="56" t="s">
        <v>391</v>
      </c>
      <c r="B164" s="105">
        <v>1648</v>
      </c>
      <c r="C164" s="106" t="s">
        <v>35</v>
      </c>
      <c r="D164" s="83" t="s">
        <v>517</v>
      </c>
      <c r="E164" s="83" t="s">
        <v>517</v>
      </c>
      <c r="F164" s="83" t="s">
        <v>537</v>
      </c>
    </row>
    <row r="165" spans="1:6" ht="15">
      <c r="A165" s="56" t="s">
        <v>392</v>
      </c>
      <c r="B165" s="105">
        <v>1649</v>
      </c>
      <c r="C165" s="106" t="s">
        <v>34</v>
      </c>
      <c r="D165" s="83" t="s">
        <v>517</v>
      </c>
      <c r="E165" s="83" t="s">
        <v>517</v>
      </c>
      <c r="F165" s="83" t="s">
        <v>537</v>
      </c>
    </row>
    <row r="166" spans="1:6" ht="15">
      <c r="A166" s="56" t="s">
        <v>393</v>
      </c>
      <c r="B166" s="105">
        <v>1650</v>
      </c>
      <c r="C166" s="106" t="s">
        <v>33</v>
      </c>
      <c r="D166" s="83" t="s">
        <v>517</v>
      </c>
      <c r="E166" s="83" t="s">
        <v>517</v>
      </c>
      <c r="F166" s="83" t="s">
        <v>447</v>
      </c>
    </row>
    <row r="167" spans="1:6" ht="15">
      <c r="A167" s="56" t="s">
        <v>394</v>
      </c>
      <c r="B167" s="105">
        <v>1651</v>
      </c>
      <c r="C167" s="106" t="s">
        <v>32</v>
      </c>
      <c r="D167" s="83" t="s">
        <v>517</v>
      </c>
      <c r="E167" s="83" t="s">
        <v>517</v>
      </c>
      <c r="F167" s="83" t="s">
        <v>537</v>
      </c>
    </row>
    <row r="168" spans="1:6" ht="15">
      <c r="A168" s="56" t="s">
        <v>395</v>
      </c>
      <c r="B168" s="105">
        <v>1652</v>
      </c>
      <c r="C168" s="106" t="s">
        <v>31</v>
      </c>
      <c r="D168" s="83" t="s">
        <v>517</v>
      </c>
      <c r="E168" s="83" t="s">
        <v>517</v>
      </c>
      <c r="F168" s="83" t="s">
        <v>537</v>
      </c>
    </row>
    <row r="169" spans="1:6" ht="15">
      <c r="A169" s="56" t="s">
        <v>396</v>
      </c>
      <c r="B169" s="105">
        <v>1653</v>
      </c>
      <c r="C169" s="106" t="s">
        <v>30</v>
      </c>
      <c r="D169" s="83" t="s">
        <v>517</v>
      </c>
      <c r="E169" s="83" t="s">
        <v>517</v>
      </c>
      <c r="F169" s="83" t="s">
        <v>447</v>
      </c>
    </row>
    <row r="170" spans="1:6" ht="15">
      <c r="A170" s="56" t="s">
        <v>397</v>
      </c>
      <c r="B170" s="105">
        <v>1654</v>
      </c>
      <c r="C170" s="106" t="s">
        <v>29</v>
      </c>
      <c r="D170" s="83" t="s">
        <v>517</v>
      </c>
      <c r="E170" s="83" t="s">
        <v>517</v>
      </c>
      <c r="F170" s="83" t="s">
        <v>537</v>
      </c>
    </row>
    <row r="171" spans="1:6" ht="15">
      <c r="A171" s="56" t="s">
        <v>398</v>
      </c>
      <c r="B171" s="105">
        <v>1655</v>
      </c>
      <c r="C171" s="106" t="s">
        <v>28</v>
      </c>
      <c r="D171" s="83" t="s">
        <v>517</v>
      </c>
      <c r="E171" s="83" t="s">
        <v>517</v>
      </c>
      <c r="F171" s="83" t="s">
        <v>537</v>
      </c>
    </row>
    <row r="172" spans="1:6" ht="15">
      <c r="A172" s="56" t="s">
        <v>399</v>
      </c>
      <c r="B172" s="105">
        <v>1656</v>
      </c>
      <c r="C172" s="106" t="s">
        <v>27</v>
      </c>
      <c r="D172" s="83" t="s">
        <v>516</v>
      </c>
      <c r="E172" s="83" t="s">
        <v>517</v>
      </c>
      <c r="F172" s="83" t="s">
        <v>447</v>
      </c>
    </row>
    <row r="173" spans="1:6" ht="15">
      <c r="A173" s="56" t="s">
        <v>400</v>
      </c>
      <c r="B173" s="105" t="s">
        <v>188</v>
      </c>
      <c r="C173" s="106" t="s">
        <v>401</v>
      </c>
      <c r="D173" s="83" t="s">
        <v>517</v>
      </c>
      <c r="E173" s="83" t="s">
        <v>517</v>
      </c>
      <c r="F173" s="83" t="s">
        <v>447</v>
      </c>
    </row>
    <row r="174" spans="1:6" ht="15">
      <c r="A174" s="56" t="s">
        <v>402</v>
      </c>
      <c r="B174" s="105">
        <v>1658</v>
      </c>
      <c r="C174" s="106" t="s">
        <v>26</v>
      </c>
      <c r="D174" s="83" t="s">
        <v>517</v>
      </c>
      <c r="E174" s="83" t="s">
        <v>517</v>
      </c>
      <c r="F174" s="83" t="s">
        <v>537</v>
      </c>
    </row>
    <row r="175" spans="1:6" ht="15">
      <c r="A175" s="56" t="s">
        <v>403</v>
      </c>
      <c r="B175" s="105">
        <v>1659</v>
      </c>
      <c r="C175" s="106" t="s">
        <v>25</v>
      </c>
      <c r="D175" s="83" t="s">
        <v>517</v>
      </c>
      <c r="E175" s="83" t="s">
        <v>517</v>
      </c>
      <c r="F175" s="83" t="s">
        <v>537</v>
      </c>
    </row>
    <row r="176" spans="1:6" ht="15">
      <c r="A176" s="56" t="s">
        <v>404</v>
      </c>
      <c r="B176" s="105">
        <v>1660</v>
      </c>
      <c r="C176" s="106" t="s">
        <v>24</v>
      </c>
      <c r="D176" s="83" t="s">
        <v>517</v>
      </c>
      <c r="E176" s="83" t="s">
        <v>517</v>
      </c>
      <c r="F176" s="83" t="s">
        <v>537</v>
      </c>
    </row>
    <row r="177" spans="1:6" ht="15">
      <c r="A177" s="56" t="s">
        <v>405</v>
      </c>
      <c r="B177" s="105">
        <v>1661</v>
      </c>
      <c r="C177" s="106" t="s">
        <v>23</v>
      </c>
      <c r="D177" s="83" t="s">
        <v>517</v>
      </c>
      <c r="E177" s="83" t="s">
        <v>517</v>
      </c>
      <c r="F177" s="83" t="s">
        <v>537</v>
      </c>
    </row>
    <row r="178" spans="1:6" ht="15">
      <c r="A178" s="56" t="s">
        <v>406</v>
      </c>
      <c r="B178" s="105">
        <v>1662</v>
      </c>
      <c r="C178" s="106" t="s">
        <v>22</v>
      </c>
      <c r="D178" s="83" t="s">
        <v>517</v>
      </c>
      <c r="E178" s="83" t="s">
        <v>517</v>
      </c>
      <c r="F178" s="83" t="s">
        <v>540</v>
      </c>
    </row>
    <row r="179" spans="1:6" ht="15">
      <c r="A179" s="56" t="s">
        <v>407</v>
      </c>
      <c r="B179" s="105">
        <v>1663</v>
      </c>
      <c r="C179" s="106" t="s">
        <v>21</v>
      </c>
      <c r="D179" s="83" t="s">
        <v>517</v>
      </c>
      <c r="E179" s="83" t="s">
        <v>517</v>
      </c>
      <c r="F179" s="83" t="s">
        <v>447</v>
      </c>
    </row>
    <row r="180" spans="1:6" ht="15">
      <c r="A180" s="56" t="s">
        <v>408</v>
      </c>
      <c r="B180" s="105">
        <v>1664</v>
      </c>
      <c r="C180" s="106" t="s">
        <v>409</v>
      </c>
      <c r="D180" s="83" t="s">
        <v>517</v>
      </c>
      <c r="E180" s="83" t="s">
        <v>517</v>
      </c>
      <c r="F180" s="83" t="s">
        <v>447</v>
      </c>
    </row>
    <row r="181" spans="1:6" ht="15">
      <c r="A181" s="56" t="s">
        <v>410</v>
      </c>
      <c r="B181" s="105">
        <v>1665</v>
      </c>
      <c r="C181" s="106" t="s">
        <v>20</v>
      </c>
      <c r="D181" s="83" t="s">
        <v>517</v>
      </c>
      <c r="E181" s="83" t="s">
        <v>517</v>
      </c>
      <c r="F181" s="83" t="s">
        <v>447</v>
      </c>
    </row>
    <row r="182" spans="1:6" ht="15">
      <c r="A182" s="56" t="s">
        <v>411</v>
      </c>
      <c r="B182" s="105">
        <v>1666</v>
      </c>
      <c r="C182" s="106" t="s">
        <v>19</v>
      </c>
      <c r="D182" s="83" t="s">
        <v>517</v>
      </c>
      <c r="E182" s="83" t="s">
        <v>517</v>
      </c>
      <c r="F182" s="83" t="s">
        <v>537</v>
      </c>
    </row>
    <row r="183" spans="1:6" ht="15">
      <c r="A183" s="56" t="s">
        <v>412</v>
      </c>
      <c r="B183" s="105">
        <v>1667</v>
      </c>
      <c r="C183" s="106" t="s">
        <v>18</v>
      </c>
      <c r="D183" s="83" t="s">
        <v>517</v>
      </c>
      <c r="E183" s="83" t="s">
        <v>517</v>
      </c>
      <c r="F183" s="83" t="s">
        <v>447</v>
      </c>
    </row>
    <row r="184" spans="1:6" ht="15">
      <c r="A184" s="56" t="s">
        <v>413</v>
      </c>
      <c r="B184" s="105">
        <v>1668</v>
      </c>
      <c r="C184" s="106" t="s">
        <v>17</v>
      </c>
      <c r="D184" s="83" t="s">
        <v>517</v>
      </c>
      <c r="E184" s="83" t="s">
        <v>517</v>
      </c>
      <c r="F184" s="83" t="s">
        <v>447</v>
      </c>
    </row>
    <row r="185" spans="1:6" ht="15">
      <c r="A185" s="56" t="s">
        <v>414</v>
      </c>
      <c r="B185" s="105">
        <v>1669</v>
      </c>
      <c r="C185" s="106" t="s">
        <v>16</v>
      </c>
      <c r="D185" s="83" t="s">
        <v>517</v>
      </c>
      <c r="E185" s="83" t="s">
        <v>517</v>
      </c>
      <c r="F185" s="83" t="s">
        <v>537</v>
      </c>
    </row>
    <row r="186" spans="1:6" ht="15">
      <c r="A186" s="56" t="s">
        <v>415</v>
      </c>
      <c r="B186" s="105">
        <v>1670</v>
      </c>
      <c r="C186" s="106" t="s">
        <v>15</v>
      </c>
      <c r="D186" s="83" t="s">
        <v>516</v>
      </c>
      <c r="E186" s="83" t="s">
        <v>517</v>
      </c>
      <c r="F186" s="83" t="s">
        <v>540</v>
      </c>
    </row>
    <row r="187" spans="1:6" ht="15">
      <c r="A187" s="56" t="s">
        <v>416</v>
      </c>
      <c r="B187" s="105">
        <v>1671</v>
      </c>
      <c r="C187" s="106" t="s">
        <v>14</v>
      </c>
      <c r="D187" s="83" t="s">
        <v>517</v>
      </c>
      <c r="E187" s="83" t="s">
        <v>517</v>
      </c>
      <c r="F187" s="83" t="s">
        <v>447</v>
      </c>
    </row>
    <row r="188" spans="1:6" ht="15">
      <c r="A188" s="56" t="s">
        <v>417</v>
      </c>
      <c r="B188" s="105">
        <v>1672</v>
      </c>
      <c r="C188" s="106" t="s">
        <v>13</v>
      </c>
      <c r="D188" s="83" t="s">
        <v>517</v>
      </c>
      <c r="E188" s="83" t="s">
        <v>517</v>
      </c>
      <c r="F188" s="83" t="s">
        <v>537</v>
      </c>
    </row>
    <row r="189" spans="1:6" ht="15">
      <c r="A189" s="56" t="s">
        <v>418</v>
      </c>
      <c r="B189" s="105">
        <v>1673</v>
      </c>
      <c r="C189" s="106" t="s">
        <v>12</v>
      </c>
      <c r="D189" s="83" t="s">
        <v>517</v>
      </c>
      <c r="E189" s="83" t="s">
        <v>517</v>
      </c>
      <c r="F189" s="83" t="s">
        <v>537</v>
      </c>
    </row>
    <row r="190" spans="1:6" ht="15">
      <c r="A190" s="56" t="s">
        <v>419</v>
      </c>
      <c r="B190" s="105">
        <v>1674</v>
      </c>
      <c r="C190" s="106" t="s">
        <v>11</v>
      </c>
      <c r="D190" s="83" t="s">
        <v>517</v>
      </c>
      <c r="E190" s="83" t="s">
        <v>517</v>
      </c>
      <c r="F190" s="83" t="s">
        <v>447</v>
      </c>
    </row>
    <row r="191" spans="1:6" ht="15">
      <c r="A191" s="56" t="s">
        <v>420</v>
      </c>
      <c r="B191" s="105">
        <v>1676</v>
      </c>
      <c r="C191" s="106" t="s">
        <v>10</v>
      </c>
      <c r="D191" s="83" t="s">
        <v>517</v>
      </c>
      <c r="E191" s="83" t="s">
        <v>517</v>
      </c>
      <c r="F191" s="83" t="s">
        <v>447</v>
      </c>
    </row>
    <row r="192" spans="1:6" ht="15">
      <c r="A192" s="56" t="s">
        <v>421</v>
      </c>
      <c r="B192" s="105">
        <v>1678</v>
      </c>
      <c r="C192" s="106" t="s">
        <v>9</v>
      </c>
      <c r="D192" s="83" t="s">
        <v>517</v>
      </c>
      <c r="E192" s="83" t="s">
        <v>517</v>
      </c>
      <c r="F192" s="83" t="s">
        <v>447</v>
      </c>
    </row>
    <row r="193" spans="1:6" ht="15">
      <c r="A193" s="56" t="s">
        <v>422</v>
      </c>
      <c r="B193" s="105">
        <v>1679</v>
      </c>
      <c r="C193" s="106" t="s">
        <v>8</v>
      </c>
      <c r="D193" s="83" t="s">
        <v>517</v>
      </c>
      <c r="E193" s="83" t="s">
        <v>517</v>
      </c>
      <c r="F193" s="83" t="s">
        <v>447</v>
      </c>
    </row>
    <row r="194" spans="1:6" ht="15">
      <c r="A194" s="56" t="s">
        <v>423</v>
      </c>
      <c r="B194" s="105">
        <v>1680</v>
      </c>
      <c r="C194" s="106" t="s">
        <v>7</v>
      </c>
      <c r="D194" s="83" t="s">
        <v>517</v>
      </c>
      <c r="E194" s="83" t="s">
        <v>517</v>
      </c>
      <c r="F194" s="83" t="s">
        <v>447</v>
      </c>
    </row>
    <row r="195" spans="1:6" ht="15">
      <c r="A195" s="56" t="s">
        <v>424</v>
      </c>
      <c r="B195" s="105">
        <v>1681</v>
      </c>
      <c r="C195" s="106" t="s">
        <v>6</v>
      </c>
      <c r="D195" s="83" t="s">
        <v>517</v>
      </c>
      <c r="E195" s="83" t="s">
        <v>517</v>
      </c>
      <c r="F195" s="83" t="s">
        <v>447</v>
      </c>
    </row>
    <row r="196" spans="1:6" ht="15">
      <c r="A196" s="56" t="s">
        <v>425</v>
      </c>
      <c r="B196" s="105">
        <v>1682</v>
      </c>
      <c r="C196" s="106" t="s">
        <v>5</v>
      </c>
      <c r="D196" s="83" t="s">
        <v>517</v>
      </c>
      <c r="E196" s="83" t="s">
        <v>517</v>
      </c>
      <c r="F196" s="83" t="s">
        <v>447</v>
      </c>
    </row>
    <row r="197" spans="1:6" ht="15">
      <c r="A197" s="56" t="s">
        <v>426</v>
      </c>
      <c r="B197" s="105">
        <v>1684</v>
      </c>
      <c r="C197" s="106" t="s">
        <v>4</v>
      </c>
      <c r="D197" s="83" t="s">
        <v>517</v>
      </c>
      <c r="E197" s="83" t="s">
        <v>517</v>
      </c>
      <c r="F197" s="83" t="s">
        <v>447</v>
      </c>
    </row>
    <row r="198" spans="1:6" ht="15">
      <c r="A198" s="56" t="s">
        <v>427</v>
      </c>
      <c r="B198" s="105">
        <v>1685</v>
      </c>
      <c r="C198" s="106" t="s">
        <v>3</v>
      </c>
      <c r="D198" s="83" t="s">
        <v>517</v>
      </c>
      <c r="E198" s="83" t="s">
        <v>517</v>
      </c>
      <c r="F198" s="83" t="s">
        <v>447</v>
      </c>
    </row>
    <row r="199" spans="1:6" ht="15">
      <c r="A199" s="56" t="s">
        <v>428</v>
      </c>
      <c r="B199" s="105">
        <v>1686</v>
      </c>
      <c r="C199" s="106" t="s">
        <v>2</v>
      </c>
      <c r="D199" s="83" t="s">
        <v>517</v>
      </c>
      <c r="E199" s="83" t="s">
        <v>517</v>
      </c>
      <c r="F199" s="83" t="s">
        <v>447</v>
      </c>
    </row>
    <row r="200" spans="1:6" ht="15">
      <c r="A200" s="56" t="s">
        <v>429</v>
      </c>
      <c r="B200" s="105">
        <v>1687</v>
      </c>
      <c r="C200" s="106" t="s">
        <v>1</v>
      </c>
      <c r="D200" s="83" t="s">
        <v>517</v>
      </c>
      <c r="E200" s="83" t="s">
        <v>517</v>
      </c>
      <c r="F200" s="83" t="s">
        <v>447</v>
      </c>
    </row>
    <row r="201" spans="1:6" ht="15">
      <c r="A201" s="56" t="s">
        <v>430</v>
      </c>
      <c r="B201" s="105">
        <v>1688</v>
      </c>
      <c r="C201" s="106" t="s">
        <v>0</v>
      </c>
      <c r="D201" s="83" t="s">
        <v>517</v>
      </c>
      <c r="E201" s="83" t="s">
        <v>517</v>
      </c>
      <c r="F201" s="83" t="s">
        <v>447</v>
      </c>
    </row>
  </sheetData>
  <sheetProtection/>
  <mergeCells count="3">
    <mergeCell ref="L1:M1"/>
    <mergeCell ref="J1:K1"/>
    <mergeCell ref="H1:I1"/>
  </mergeCells>
  <conditionalFormatting sqref="C2:C20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2006-10-20T13:27:00Z</dcterms:created>
  <dcterms:modified xsi:type="dcterms:W3CDTF">2010-08-11T16:10:37Z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